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0" windowWidth="14810" windowHeight="78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Sheet1!$A$1:$H$58</definedName>
  </definedNames>
  <calcPr calcId="144525"/>
</workbook>
</file>

<file path=xl/calcChain.xml><?xml version="1.0" encoding="utf-8"?>
<calcChain xmlns="http://schemas.openxmlformats.org/spreadsheetml/2006/main">
  <c r="H27" i="1" l="1"/>
  <c r="H12" i="1"/>
  <c r="H9" i="1" l="1"/>
  <c r="H8" i="1"/>
  <c r="H7" i="1"/>
  <c r="H6" i="1"/>
  <c r="H25" i="1"/>
  <c r="H26" i="1"/>
  <c r="H24" i="1"/>
  <c r="H52" i="1"/>
  <c r="I52" i="1"/>
  <c r="J52" i="1"/>
  <c r="K52" i="1"/>
  <c r="H50" i="1"/>
  <c r="I50" i="1"/>
  <c r="J50" i="1"/>
  <c r="K50" i="1"/>
  <c r="H49" i="1"/>
  <c r="I49" i="1"/>
  <c r="J49" i="1"/>
  <c r="K49" i="1"/>
  <c r="G52" i="1"/>
  <c r="G50" i="1"/>
  <c r="G31" i="1"/>
  <c r="G32" i="1"/>
  <c r="H32" i="1" l="1"/>
  <c r="H31" i="1"/>
  <c r="I31" i="1"/>
  <c r="J31" i="1"/>
  <c r="K31" i="1"/>
  <c r="I32" i="1"/>
  <c r="J32" i="1"/>
  <c r="K32" i="1"/>
  <c r="H33" i="1"/>
  <c r="H58" i="1" s="1"/>
  <c r="I33" i="1"/>
  <c r="J33" i="1"/>
  <c r="K33" i="1"/>
  <c r="H57" i="1"/>
  <c r="I57" i="1"/>
  <c r="J57" i="1"/>
  <c r="K57" i="1"/>
  <c r="K58" i="1"/>
  <c r="G49" i="1"/>
  <c r="G33" i="1"/>
  <c r="I13" i="1"/>
  <c r="J13" i="1"/>
  <c r="K13" i="1"/>
  <c r="H14" i="1"/>
  <c r="I14" i="1"/>
  <c r="J14" i="1"/>
  <c r="K14" i="1"/>
  <c r="I15" i="1"/>
  <c r="J15" i="1"/>
  <c r="K15" i="1"/>
  <c r="G15" i="1"/>
  <c r="G14" i="1"/>
  <c r="G13" i="1"/>
  <c r="J54" i="1" l="1"/>
  <c r="K54" i="1"/>
  <c r="I54" i="1"/>
  <c r="H54" i="1"/>
  <c r="G54" i="1"/>
  <c r="G58" i="1"/>
  <c r="G57" i="1"/>
  <c r="J58" i="1"/>
  <c r="I58" i="1"/>
  <c r="H15" i="1"/>
  <c r="H13" i="1"/>
</calcChain>
</file>

<file path=xl/sharedStrings.xml><?xml version="1.0" encoding="utf-8"?>
<sst xmlns="http://schemas.openxmlformats.org/spreadsheetml/2006/main" count="110" uniqueCount="74">
  <si>
    <t>№ з/п</t>
  </si>
  <si>
    <t>Назва напрямку діяльності (пріоритетні завдання)</t>
  </si>
  <si>
    <t>Перелік заходів програми</t>
  </si>
  <si>
    <t>Строк виконання заходу</t>
  </si>
  <si>
    <t>Джерела</t>
  </si>
  <si>
    <t>фінансування</t>
  </si>
  <si>
    <t>Орієнтовні обсяги фінансування (вартість), тис. гривень, у тому числі:</t>
  </si>
  <si>
    <t>рік</t>
  </si>
  <si>
    <t>ДОХОДИ ПІДПРИЄМСТВА, у тому числі:</t>
  </si>
  <si>
    <t>1.</t>
  </si>
  <si>
    <t>Надходження коштів міського бюджету</t>
  </si>
  <si>
    <t xml:space="preserve">Фінансування за рахунок коштів місцевого бюджету </t>
  </si>
  <si>
    <t>Міський бюджет</t>
  </si>
  <si>
    <t>2.</t>
  </si>
  <si>
    <t>Надходження коштів по обслуговуванню населення на первинному рівні</t>
  </si>
  <si>
    <t xml:space="preserve">Оплата медичних послуг за Програмою державних гарантій медичного обслуговування населення </t>
  </si>
  <si>
    <t>Власні кошти</t>
  </si>
  <si>
    <t>3.</t>
  </si>
  <si>
    <t>Медичні послуги за договорами зі страховими компаніями</t>
  </si>
  <si>
    <t>Надання послуг відповідно до договорів зі страховими компаніями</t>
  </si>
  <si>
    <t>Страхові компанії</t>
  </si>
  <si>
    <t>4.</t>
  </si>
  <si>
    <t>Медичні послуги за договорами з юридичними особами</t>
  </si>
  <si>
    <t>Надання послуг відповідно договорів  з іншими юридичними особами</t>
  </si>
  <si>
    <t>Юридичні особи</t>
  </si>
  <si>
    <t>5.</t>
  </si>
  <si>
    <t>Проведення періодичних та передрейсових медичних оглядів</t>
  </si>
  <si>
    <t>Проведення періодичних та передрейсових медичних оглядів працівникам підприємств м. Кременчук</t>
  </si>
  <si>
    <t>Фізичні та юридичні особи</t>
  </si>
  <si>
    <t>6.</t>
  </si>
  <si>
    <t>Медичні послуги фізичним особам</t>
  </si>
  <si>
    <t>Розширення видів надання послуг за самостійними зверненнями громадян</t>
  </si>
  <si>
    <t>Фізичні особи</t>
  </si>
  <si>
    <t>7.</t>
  </si>
  <si>
    <t>Надання орендних послуг</t>
  </si>
  <si>
    <t>Здача приміщень та обладнання в оренду</t>
  </si>
  <si>
    <t>8.</t>
  </si>
  <si>
    <t>Надання інших послуг підприємством</t>
  </si>
  <si>
    <t>Організація паркування транспорту, діяльність санаторно-курортних закладів, роздрібна торгівля  фармацевтичними, медичними та згідно з угодами, надання допомоги хворим  вдома, інші види діяльності згідно Статуту КМП «Лікарня Придніпровська»</t>
  </si>
  <si>
    <t>Інші джерела фінансування</t>
  </si>
  <si>
    <t>Всього доходів</t>
  </si>
  <si>
    <t>у тому числі:</t>
  </si>
  <si>
    <t>Власні кошти підприємства</t>
  </si>
  <si>
    <t>ПОТОЧНІ ВИДАТКИ ПІДПРИЄМСТВА,  у тому числі</t>
  </si>
  <si>
    <t xml:space="preserve"> 1.</t>
  </si>
  <si>
    <t>Поточні видатки, у тому числі:</t>
  </si>
  <si>
    <t>Придбання предметів, матеріалів, обладнання та інвентарю</t>
  </si>
  <si>
    <t>Придбання медикаментів та перев’язувальних матеріалів</t>
  </si>
  <si>
    <t>Продукти харчування</t>
  </si>
  <si>
    <t>Оплата послуг (крім комунальних):</t>
  </si>
  <si>
    <t>Оплата комунальних послуг та енергоносіїв</t>
  </si>
  <si>
    <t>Видатки на оплату праці з нарахуваннями</t>
  </si>
  <si>
    <t>Оплата післядипломної підготовки (перепідготовки) кадрів, видатки на відрядження</t>
  </si>
  <si>
    <t>Сплата податків, зборів, обов’язкових платежів, штрафів, пені тощо</t>
  </si>
  <si>
    <t>Всього поточні видатки</t>
  </si>
  <si>
    <t>у тому числі</t>
  </si>
  <si>
    <t>Капітальні видатки</t>
  </si>
  <si>
    <t xml:space="preserve">Реконструкція  патологоанатомічного відділення КМП «Лкарня Придніпровська» , розташованого в патологоанатомічному корпусі за адресою: вулиця лікаря О.Богаєвського, буд.60/1(площа 314.6 кв.м.)                       </t>
  </si>
  <si>
    <t>Придбання комп’ютерної техніки та програмного забезпечення</t>
  </si>
  <si>
    <t xml:space="preserve">Проектування та встановлення автоматичної пожежної сигналізації та мовного оповіщення </t>
  </si>
  <si>
    <r>
      <t>Придбання предметів довгострокового використання  за програмою профілактики ВІЛ по спеціалізованому кабінету «Довіра» (</t>
    </r>
    <r>
      <rPr>
        <sz val="10"/>
        <color theme="1"/>
        <rFont val="Times New Roman"/>
        <family val="1"/>
        <charset val="204"/>
      </rPr>
      <t>2019</t>
    </r>
    <r>
      <rPr>
        <sz val="12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система для прибирання</t>
    </r>
    <r>
      <rPr>
        <sz val="12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кондиціонер з біофільтрацією</t>
    </r>
    <r>
      <rPr>
        <sz val="12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шафа для зберігання ліків, стіл маніпуляційний, центрифуга лабораторна, комп’ютер з принтером, термоконтейнер медичний;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2020 </t>
    </r>
    <r>
      <rPr>
        <sz val="12"/>
        <color theme="1"/>
        <rFont val="Times New Roman"/>
        <family val="1"/>
        <charset val="204"/>
      </rPr>
      <t xml:space="preserve">- </t>
    </r>
    <r>
      <rPr>
        <sz val="10"/>
        <color theme="1"/>
        <rFont val="Times New Roman"/>
        <family val="1"/>
        <charset val="204"/>
      </rPr>
      <t>кондиціонер з біофільтрацією, стіл маніпуляційний, комп’ютер з принтером; 2021 - кондиціонер з біофільтрацією</t>
    </r>
    <r>
      <rPr>
        <sz val="12"/>
        <color theme="1"/>
        <rFont val="Times New Roman"/>
        <family val="1"/>
        <charset val="204"/>
      </rPr>
      <t>)</t>
    </r>
  </si>
  <si>
    <t>Придбання предметів довгострокового використання  за програмою запобігання та лікування остеопорозу та його ускладнень «Легка хода» для дооблаштування хірургічного відділення (2019 - апарат ультразвукової діагностики з набором датчиків, рентгенівській апарат палатний, апарат штучної вентиляції легенів; апарат  «С-арм», інструменти довготривалого використання),апарат ударно-волнової терапії.</t>
  </si>
  <si>
    <t>Капітальний ремонт хірургічного відділення з дооснащенням медичним та іншим обладнанням (площа  317,64 кв.м.)</t>
  </si>
  <si>
    <t>Капітальний ремонт амбулаторно-поліклінічного відділення з переоблаштуванням покрівлі  (площа 1543,7 кв.м.)</t>
  </si>
  <si>
    <r>
      <t>Придбання предметів довгострокового використання для лікування хворих на катаракту (2020 - автоматичний рефрактометр /кератометр, ультразвуковий А-скан, лампа щілинна</t>
    </r>
    <r>
      <rPr>
        <sz val="11"/>
        <color rgb="FF000000"/>
        <rFont val="Times New Roman"/>
        <family val="1"/>
        <charset val="204"/>
      </rPr>
      <t>,</t>
    </r>
    <r>
      <rPr>
        <sz val="12"/>
        <color rgb="FF000000"/>
        <rFont val="Times New Roman"/>
        <family val="1"/>
        <charset val="204"/>
      </rPr>
      <t xml:space="preserve"> автоклав офтальмологічний, 2021 - </t>
    </r>
    <r>
      <rPr>
        <sz val="11"/>
        <color rgb="FF000000"/>
        <rFont val="Times New Roman"/>
        <family val="1"/>
        <charset val="204"/>
      </rPr>
      <t>мікроскоп операційний</t>
    </r>
    <r>
      <rPr>
        <sz val="12"/>
        <color rgb="FF000000"/>
        <rFont val="Times New Roman"/>
        <family val="1"/>
        <charset val="204"/>
      </rPr>
      <t>)</t>
    </r>
  </si>
  <si>
    <t>Придбання інструментів довготривалого використання</t>
  </si>
  <si>
    <t>Всього капітальні видатки</t>
  </si>
  <si>
    <t>Всього видатки</t>
  </si>
  <si>
    <t>І кв</t>
  </si>
  <si>
    <t>ІІ кв</t>
  </si>
  <si>
    <t>ІІІкв</t>
  </si>
  <si>
    <t>IV кв</t>
  </si>
  <si>
    <t>Міський</t>
  </si>
  <si>
    <r>
      <t xml:space="preserve">Придбання обладнання для патологоанатомічного відділення (2019 - стіл лабораторний анатомічний RD-3456, апарат гістологічної обробки тканин, станція заливки парафіном. мікротом ротаційний, робоча станція патолога,  архіватори патологогістологічного  матеріалу, холодильна камера, лампа хірургічна стельова, стіл секційний </t>
    </r>
    <r>
      <rPr>
        <sz val="8"/>
        <color rgb="FF000000"/>
        <rFont val="Times New Roman"/>
        <family val="1"/>
        <charset val="204"/>
      </rPr>
      <t xml:space="preserve">RD-A02, </t>
    </r>
    <r>
      <rPr>
        <sz val="8"/>
        <color theme="1"/>
        <rFont val="Times New Roman"/>
        <family val="1"/>
        <charset val="204"/>
      </rPr>
      <t xml:space="preserve">мийка анатомічно-лабораторна RD-1525, стіл для автопсій пересувний </t>
    </r>
    <r>
      <rPr>
        <sz val="8"/>
        <color rgb="FF000000"/>
        <rFont val="Times New Roman"/>
        <family val="1"/>
        <charset val="204"/>
      </rPr>
      <t xml:space="preserve">RD-SQ2, </t>
    </r>
    <r>
      <rPr>
        <sz val="8"/>
        <color theme="1"/>
        <rFont val="Times New Roman"/>
        <family val="1"/>
        <charset val="204"/>
      </rPr>
      <t xml:space="preserve">шафа для високотоксичних реактивів RD-G2424, шафа для зберігання біопсійного матеріалу RD-G1836, водяна баня, шафа витяжна «Віола»; 2020 - мікротом ротаційний, архіватори патологогістологічного  матеріалу, муфельна піч, лампа хірургічна стельова, стіл секційний </t>
    </r>
    <r>
      <rPr>
        <sz val="8"/>
        <color rgb="FF000000"/>
        <rFont val="Times New Roman"/>
        <family val="1"/>
        <charset val="204"/>
      </rPr>
      <t xml:space="preserve">RD-A02, </t>
    </r>
    <r>
      <rPr>
        <sz val="8"/>
        <color theme="1"/>
        <rFont val="Times New Roman"/>
        <family val="1"/>
        <charset val="204"/>
      </rPr>
      <t xml:space="preserve">стіл для автопсій пересувний </t>
    </r>
    <r>
      <rPr>
        <sz val="8"/>
        <color rgb="FF000000"/>
        <rFont val="Times New Roman"/>
        <family val="1"/>
        <charset val="204"/>
      </rPr>
      <t xml:space="preserve">RD-SQ2, </t>
    </r>
    <r>
      <rPr>
        <sz val="8"/>
        <color theme="1"/>
        <rFont val="Times New Roman"/>
        <family val="1"/>
        <charset val="204"/>
      </rPr>
      <t>водяна баня; 2021 - кондиціонер з бакочисткою)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</si>
</sst>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2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4" fontId="7" fillId="0" borderId="9" xfId="0" applyNumberFormat="1" applyFont="1" applyBorder="1" applyAlignment="1">
      <alignment horizontal="center" wrapText="1"/>
    </xf>
    <xf numFmtId="4" fontId="7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9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center" wrapText="1"/>
    </xf>
    <xf numFmtId="164" fontId="0" fillId="0" borderId="0" xfId="0" applyNumberFormat="1"/>
    <xf numFmtId="164" fontId="6" fillId="0" borderId="9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right" wrapText="1"/>
    </xf>
    <xf numFmtId="164" fontId="11" fillId="0" borderId="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164" fontId="11" fillId="0" borderId="1" xfId="0" applyNumberFormat="1" applyFont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wrapText="1"/>
    </xf>
    <xf numFmtId="164" fontId="11" fillId="0" borderId="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1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1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9" fillId="0" borderId="14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8" fillId="0" borderId="14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2" fillId="0" borderId="1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vertical="top" wrapText="1"/>
    </xf>
    <xf numFmtId="164" fontId="7" fillId="0" borderId="7" xfId="0" applyNumberFormat="1" applyFont="1" applyBorder="1" applyAlignment="1">
      <alignment horizontal="center" wrapText="1"/>
    </xf>
    <xf numFmtId="165" fontId="7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0" fontId="14" fillId="0" borderId="13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7" fillId="0" borderId="15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10" zoomScaleNormal="100" workbookViewId="0">
      <selection activeCell="F16" sqref="F16:K16"/>
    </sheetView>
  </sheetViews>
  <sheetFormatPr defaultRowHeight="14.5" x14ac:dyDescent="0.35"/>
  <cols>
    <col min="2" max="2" width="17.54296875" customWidth="1"/>
    <col min="3" max="3" width="16.1796875" customWidth="1"/>
    <col min="4" max="4" width="15.1796875" customWidth="1"/>
    <col min="5" max="5" width="18.81640625" customWidth="1"/>
    <col min="6" max="6" width="17.1796875" customWidth="1"/>
    <col min="7" max="7" width="15.26953125" customWidth="1"/>
    <col min="8" max="8" width="14.453125" customWidth="1"/>
    <col min="9" max="9" width="15" customWidth="1"/>
    <col min="10" max="11" width="15.81640625" customWidth="1"/>
  </cols>
  <sheetData>
    <row r="1" spans="1:13" ht="47.25" customHeight="1" thickBot="1" x14ac:dyDescent="0.4">
      <c r="A1" s="63" t="s">
        <v>0</v>
      </c>
      <c r="B1" s="57" t="s">
        <v>1</v>
      </c>
      <c r="C1" s="59"/>
      <c r="D1" s="107" t="s">
        <v>2</v>
      </c>
      <c r="E1" s="63" t="s">
        <v>3</v>
      </c>
      <c r="F1" s="1" t="s">
        <v>4</v>
      </c>
      <c r="G1" s="19" t="s">
        <v>6</v>
      </c>
      <c r="H1" s="20"/>
      <c r="I1" s="20"/>
      <c r="J1" s="21"/>
      <c r="K1" s="21"/>
    </row>
    <row r="2" spans="1:13" ht="15.75" customHeight="1" x14ac:dyDescent="0.35">
      <c r="A2" s="75"/>
      <c r="B2" s="93"/>
      <c r="C2" s="94"/>
      <c r="D2" s="108"/>
      <c r="E2" s="75"/>
      <c r="F2" s="2" t="s">
        <v>5</v>
      </c>
      <c r="G2" s="5">
        <v>2021</v>
      </c>
      <c r="H2" s="5" t="s">
        <v>68</v>
      </c>
      <c r="I2" s="5" t="s">
        <v>69</v>
      </c>
      <c r="J2" s="5" t="s">
        <v>70</v>
      </c>
      <c r="K2" s="5" t="s">
        <v>71</v>
      </c>
    </row>
    <row r="3" spans="1:13" ht="15.5" thickBot="1" x14ac:dyDescent="0.4">
      <c r="A3" s="64"/>
      <c r="B3" s="60"/>
      <c r="C3" s="62"/>
      <c r="D3" s="109"/>
      <c r="E3" s="64"/>
      <c r="F3" s="3"/>
      <c r="G3" s="6" t="s">
        <v>7</v>
      </c>
      <c r="H3" s="6"/>
      <c r="I3" s="6"/>
      <c r="J3" s="6"/>
      <c r="K3" s="6"/>
    </row>
    <row r="4" spans="1:13" ht="16.5" customHeight="1" thickBot="1" x14ac:dyDescent="0.4">
      <c r="A4" s="99" t="s">
        <v>8</v>
      </c>
      <c r="B4" s="100"/>
      <c r="C4" s="100"/>
      <c r="D4" s="100"/>
      <c r="E4" s="101"/>
      <c r="F4" s="4"/>
      <c r="G4" s="4"/>
      <c r="H4" s="4"/>
      <c r="I4" s="4"/>
      <c r="J4" s="4"/>
      <c r="K4" s="4"/>
    </row>
    <row r="5" spans="1:13" ht="30" customHeight="1" thickBot="1" x14ac:dyDescent="0.4">
      <c r="A5" s="7" t="s">
        <v>9</v>
      </c>
      <c r="B5" s="105" t="s">
        <v>10</v>
      </c>
      <c r="C5" s="106"/>
      <c r="D5" s="8" t="s">
        <v>11</v>
      </c>
      <c r="E5" s="22">
        <v>2021</v>
      </c>
      <c r="F5" s="8" t="s">
        <v>12</v>
      </c>
      <c r="G5" s="23">
        <v>35951.5</v>
      </c>
      <c r="H5" s="9">
        <v>1532.4</v>
      </c>
      <c r="I5" s="9"/>
      <c r="J5" s="9"/>
      <c r="K5" s="9"/>
    </row>
    <row r="6" spans="1:13" ht="30" customHeight="1" thickBot="1" x14ac:dyDescent="0.4">
      <c r="A6" s="32" t="s">
        <v>13</v>
      </c>
      <c r="B6" s="57" t="s">
        <v>14</v>
      </c>
      <c r="C6" s="59"/>
      <c r="D6" s="33" t="s">
        <v>15</v>
      </c>
      <c r="E6" s="110">
        <v>2021</v>
      </c>
      <c r="F6" s="33" t="s">
        <v>16</v>
      </c>
      <c r="G6" s="34">
        <v>2400</v>
      </c>
      <c r="H6" s="34">
        <f>6687083.23/1000</f>
        <v>6687.0832300000002</v>
      </c>
      <c r="I6" s="35"/>
      <c r="J6" s="35"/>
      <c r="K6" s="35"/>
    </row>
    <row r="7" spans="1:13" ht="30" customHeight="1" thickBot="1" x14ac:dyDescent="0.4">
      <c r="A7" s="32" t="s">
        <v>17</v>
      </c>
      <c r="B7" s="57" t="s">
        <v>18</v>
      </c>
      <c r="C7" s="58"/>
      <c r="D7" s="112" t="s">
        <v>19</v>
      </c>
      <c r="E7" s="127">
        <v>2021</v>
      </c>
      <c r="F7" s="112" t="s">
        <v>20</v>
      </c>
      <c r="G7" s="118">
        <v>13305.1</v>
      </c>
      <c r="H7" s="118">
        <f>1226961.61/1000</f>
        <v>1226.9616100000001</v>
      </c>
      <c r="I7" s="119"/>
      <c r="J7" s="119"/>
      <c r="K7" s="119"/>
    </row>
    <row r="8" spans="1:13" ht="30" customHeight="1" thickBot="1" x14ac:dyDescent="0.4">
      <c r="A8" s="11" t="s">
        <v>21</v>
      </c>
      <c r="B8" s="45" t="s">
        <v>22</v>
      </c>
      <c r="C8" s="46"/>
      <c r="D8" s="112" t="s">
        <v>23</v>
      </c>
      <c r="E8" s="127">
        <v>2021</v>
      </c>
      <c r="F8" s="112" t="s">
        <v>24</v>
      </c>
      <c r="G8" s="118">
        <v>696.1</v>
      </c>
      <c r="H8" s="118">
        <f>287278.18/1000</f>
        <v>287.27818000000002</v>
      </c>
      <c r="I8" s="119"/>
      <c r="J8" s="119"/>
      <c r="K8" s="119"/>
    </row>
    <row r="9" spans="1:13" ht="30" customHeight="1" thickBot="1" x14ac:dyDescent="0.4">
      <c r="A9" s="11" t="s">
        <v>25</v>
      </c>
      <c r="B9" s="45" t="s">
        <v>26</v>
      </c>
      <c r="C9" s="47"/>
      <c r="D9" s="10" t="s">
        <v>27</v>
      </c>
      <c r="E9" s="22">
        <v>2021</v>
      </c>
      <c r="F9" s="10" t="s">
        <v>28</v>
      </c>
      <c r="G9" s="23">
        <v>2604.4</v>
      </c>
      <c r="H9" s="23">
        <f>220668.59/1000</f>
        <v>220.66858999999999</v>
      </c>
      <c r="I9" s="9"/>
      <c r="J9" s="9"/>
      <c r="K9" s="9"/>
    </row>
    <row r="10" spans="1:13" ht="55.5" customHeight="1" thickBot="1" x14ac:dyDescent="0.4">
      <c r="A10" s="11" t="s">
        <v>29</v>
      </c>
      <c r="B10" s="45" t="s">
        <v>30</v>
      </c>
      <c r="C10" s="47"/>
      <c r="D10" s="10" t="s">
        <v>31</v>
      </c>
      <c r="E10" s="22">
        <v>2021</v>
      </c>
      <c r="F10" s="10" t="s">
        <v>32</v>
      </c>
      <c r="G10" s="23">
        <v>947.3</v>
      </c>
      <c r="H10" s="23">
        <v>603.9</v>
      </c>
      <c r="I10" s="9"/>
      <c r="J10" s="9"/>
      <c r="K10" s="9"/>
    </row>
    <row r="11" spans="1:13" ht="66" customHeight="1" thickBot="1" x14ac:dyDescent="0.4">
      <c r="A11" s="11" t="s">
        <v>33</v>
      </c>
      <c r="B11" s="45" t="s">
        <v>34</v>
      </c>
      <c r="C11" s="47"/>
      <c r="D11" s="10" t="s">
        <v>35</v>
      </c>
      <c r="E11" s="22">
        <v>2021</v>
      </c>
      <c r="F11" s="10" t="s">
        <v>28</v>
      </c>
      <c r="G11" s="23">
        <v>146.80000000000001</v>
      </c>
      <c r="H11" s="9">
        <v>10.6</v>
      </c>
      <c r="I11" s="9"/>
      <c r="J11" s="9"/>
      <c r="K11" s="9"/>
    </row>
    <row r="12" spans="1:13" ht="30" customHeight="1" thickBot="1" x14ac:dyDescent="0.4">
      <c r="A12" s="11" t="s">
        <v>36</v>
      </c>
      <c r="B12" s="45" t="s">
        <v>37</v>
      </c>
      <c r="C12" s="47"/>
      <c r="D12" s="10" t="s">
        <v>38</v>
      </c>
      <c r="E12" s="22">
        <v>2021</v>
      </c>
      <c r="F12" s="10" t="s">
        <v>39</v>
      </c>
      <c r="G12" s="23">
        <v>2268.8000000000002</v>
      </c>
      <c r="H12" s="23">
        <f>790170.66/1000</f>
        <v>790.17066</v>
      </c>
      <c r="I12" s="9"/>
      <c r="J12" s="9"/>
      <c r="K12" s="9"/>
    </row>
    <row r="13" spans="1:13" ht="30" customHeight="1" thickBot="1" x14ac:dyDescent="0.4">
      <c r="A13" s="95" t="s">
        <v>40</v>
      </c>
      <c r="B13" s="96"/>
      <c r="C13" s="96"/>
      <c r="D13" s="96"/>
      <c r="E13" s="97"/>
      <c r="F13" s="10"/>
      <c r="G13" s="27">
        <f>SUM(G5:G12)</f>
        <v>58320.000000000007</v>
      </c>
      <c r="H13" s="27">
        <f>SUM(H5:H12)</f>
        <v>11359.062269999999</v>
      </c>
      <c r="I13" s="12">
        <f>SUM(I5:I12)</f>
        <v>0</v>
      </c>
      <c r="J13" s="12">
        <f>SUM(J5:J12)</f>
        <v>0</v>
      </c>
      <c r="K13" s="12">
        <f>SUM(K5:K12)</f>
        <v>0</v>
      </c>
    </row>
    <row r="14" spans="1:13" ht="30" customHeight="1" thickBot="1" x14ac:dyDescent="0.4">
      <c r="A14" s="42" t="s">
        <v>41</v>
      </c>
      <c r="B14" s="43"/>
      <c r="C14" s="43"/>
      <c r="D14" s="43"/>
      <c r="E14" s="44"/>
      <c r="F14" s="13" t="s">
        <v>12</v>
      </c>
      <c r="G14" s="27">
        <f>G5</f>
        <v>35951.5</v>
      </c>
      <c r="H14" s="12">
        <f>H5</f>
        <v>1532.4</v>
      </c>
      <c r="I14" s="12">
        <f>I5</f>
        <v>0</v>
      </c>
      <c r="J14" s="12">
        <f>J5</f>
        <v>0</v>
      </c>
      <c r="K14" s="12">
        <f>K5</f>
        <v>0</v>
      </c>
    </row>
    <row r="15" spans="1:13" ht="30" customHeight="1" thickBot="1" x14ac:dyDescent="0.4">
      <c r="A15" s="82"/>
      <c r="B15" s="98"/>
      <c r="C15" s="98"/>
      <c r="D15" s="98"/>
      <c r="E15" s="83"/>
      <c r="F15" s="13" t="s">
        <v>42</v>
      </c>
      <c r="G15" s="27">
        <f>SUM(G6:G12)</f>
        <v>22368.5</v>
      </c>
      <c r="H15" s="27">
        <f>SUM(H6:H12)</f>
        <v>9826.6622699999989</v>
      </c>
      <c r="I15" s="12">
        <f>SUM(I6:I12)</f>
        <v>0</v>
      </c>
      <c r="J15" s="12">
        <f>SUM(J6:J12)</f>
        <v>0</v>
      </c>
      <c r="K15" s="12">
        <f>SUM(K6:K12)</f>
        <v>0</v>
      </c>
      <c r="M15" s="26"/>
    </row>
    <row r="16" spans="1:13" ht="30" customHeight="1" thickBot="1" x14ac:dyDescent="0.4">
      <c r="A16" s="99" t="s">
        <v>43</v>
      </c>
      <c r="B16" s="100"/>
      <c r="C16" s="100"/>
      <c r="D16" s="100"/>
      <c r="E16" s="101"/>
      <c r="F16" s="102"/>
      <c r="G16" s="103"/>
      <c r="H16" s="103"/>
      <c r="I16" s="103"/>
      <c r="J16" s="104"/>
    </row>
    <row r="17" spans="1:11" ht="30" customHeight="1" thickBot="1" x14ac:dyDescent="0.4">
      <c r="A17" s="63" t="s">
        <v>44</v>
      </c>
      <c r="B17" s="57" t="s">
        <v>45</v>
      </c>
      <c r="C17" s="59"/>
      <c r="D17" s="63" t="s">
        <v>46</v>
      </c>
      <c r="E17" s="22">
        <v>2021</v>
      </c>
      <c r="F17" s="10" t="s">
        <v>12</v>
      </c>
      <c r="G17" s="28">
        <v>229.2</v>
      </c>
      <c r="H17" s="14"/>
      <c r="I17" s="14"/>
      <c r="J17" s="14"/>
      <c r="K17" s="14"/>
    </row>
    <row r="18" spans="1:11" ht="35.25" customHeight="1" thickBot="1" x14ac:dyDescent="0.4">
      <c r="A18" s="75"/>
      <c r="B18" s="93"/>
      <c r="C18" s="94"/>
      <c r="D18" s="64"/>
      <c r="E18" s="22">
        <v>2021</v>
      </c>
      <c r="F18" s="10" t="s">
        <v>42</v>
      </c>
      <c r="G18" s="28">
        <v>626.6</v>
      </c>
      <c r="H18" s="24">
        <v>414.6</v>
      </c>
      <c r="I18" s="14"/>
      <c r="J18" s="14"/>
      <c r="K18" s="14"/>
    </row>
    <row r="19" spans="1:11" ht="30" customHeight="1" thickBot="1" x14ac:dyDescent="0.4">
      <c r="A19" s="75"/>
      <c r="B19" s="93"/>
      <c r="C19" s="94"/>
      <c r="D19" s="63" t="s">
        <v>47</v>
      </c>
      <c r="E19" s="22">
        <v>2021</v>
      </c>
      <c r="F19" s="10" t="s">
        <v>12</v>
      </c>
      <c r="G19" s="29">
        <v>3529.1</v>
      </c>
      <c r="H19" s="15">
        <v>202.6</v>
      </c>
      <c r="I19" s="16"/>
      <c r="J19" s="15"/>
      <c r="K19" s="15"/>
    </row>
    <row r="20" spans="1:11" ht="34.5" customHeight="1" thickBot="1" x14ac:dyDescent="0.4">
      <c r="A20" s="75"/>
      <c r="B20" s="93"/>
      <c r="C20" s="94"/>
      <c r="D20" s="64"/>
      <c r="E20" s="22">
        <v>2021</v>
      </c>
      <c r="F20" s="10" t="s">
        <v>42</v>
      </c>
      <c r="G20" s="29">
        <v>7719.6</v>
      </c>
      <c r="H20" s="15">
        <v>1697.7</v>
      </c>
      <c r="I20" s="16"/>
      <c r="J20" s="15"/>
      <c r="K20" s="15"/>
    </row>
    <row r="21" spans="1:11" ht="39" customHeight="1" thickBot="1" x14ac:dyDescent="0.4">
      <c r="A21" s="75"/>
      <c r="B21" s="93"/>
      <c r="C21" s="94"/>
      <c r="D21" s="4" t="s">
        <v>48</v>
      </c>
      <c r="E21" s="22">
        <v>2021</v>
      </c>
      <c r="F21" s="10" t="s">
        <v>42</v>
      </c>
      <c r="G21" s="28">
        <v>927.7</v>
      </c>
      <c r="H21" s="14">
        <v>152.19999999999999</v>
      </c>
      <c r="I21" s="14"/>
      <c r="J21" s="14"/>
      <c r="K21" s="14"/>
    </row>
    <row r="22" spans="1:11" ht="30" customHeight="1" thickBot="1" x14ac:dyDescent="0.4">
      <c r="A22" s="75"/>
      <c r="B22" s="93"/>
      <c r="C22" s="94"/>
      <c r="D22" s="63" t="s">
        <v>49</v>
      </c>
      <c r="E22" s="22">
        <v>2021</v>
      </c>
      <c r="F22" s="10" t="s">
        <v>12</v>
      </c>
      <c r="G22" s="29">
        <v>177.2</v>
      </c>
      <c r="H22" s="29">
        <v>90</v>
      </c>
      <c r="I22" s="15"/>
      <c r="J22" s="15"/>
      <c r="K22" s="15"/>
    </row>
    <row r="23" spans="1:11" ht="30" customHeight="1" thickBot="1" x14ac:dyDescent="0.4">
      <c r="A23" s="75"/>
      <c r="B23" s="93"/>
      <c r="C23" s="94"/>
      <c r="D23" s="64"/>
      <c r="E23" s="22">
        <v>2021</v>
      </c>
      <c r="F23" s="10" t="s">
        <v>42</v>
      </c>
      <c r="G23" s="28">
        <v>636.79999999999995</v>
      </c>
      <c r="H23" s="14">
        <v>228.2</v>
      </c>
      <c r="I23" s="14"/>
      <c r="J23" s="14"/>
      <c r="K23" s="14"/>
    </row>
    <row r="24" spans="1:11" ht="30" customHeight="1" thickBot="1" x14ac:dyDescent="0.4">
      <c r="A24" s="75"/>
      <c r="B24" s="93"/>
      <c r="C24" s="94"/>
      <c r="D24" s="63" t="s">
        <v>50</v>
      </c>
      <c r="E24" s="22">
        <v>2021</v>
      </c>
      <c r="F24" s="10" t="s">
        <v>12</v>
      </c>
      <c r="G24" s="28">
        <v>2560.3000000000002</v>
      </c>
      <c r="H24" s="29">
        <f>357.3+35.9+88.5</f>
        <v>481.7</v>
      </c>
      <c r="I24" s="17"/>
      <c r="J24" s="17"/>
      <c r="K24" s="17"/>
    </row>
    <row r="25" spans="1:11" ht="37.5" customHeight="1" thickBot="1" x14ac:dyDescent="0.4">
      <c r="A25" s="75"/>
      <c r="B25" s="93"/>
      <c r="C25" s="94"/>
      <c r="D25" s="64"/>
      <c r="E25" s="22">
        <v>2021</v>
      </c>
      <c r="F25" s="10" t="s">
        <v>42</v>
      </c>
      <c r="G25" s="28">
        <v>148.69999999999999</v>
      </c>
      <c r="H25" s="28">
        <f>7.7+5.4</f>
        <v>13.100000000000001</v>
      </c>
      <c r="I25" s="14"/>
      <c r="J25" s="14"/>
      <c r="K25" s="14"/>
    </row>
    <row r="26" spans="1:11" ht="30" customHeight="1" thickBot="1" x14ac:dyDescent="0.4">
      <c r="A26" s="75"/>
      <c r="B26" s="93"/>
      <c r="C26" s="94"/>
      <c r="D26" s="63" t="s">
        <v>51</v>
      </c>
      <c r="E26" s="22">
        <v>2021</v>
      </c>
      <c r="F26" s="10" t="s">
        <v>12</v>
      </c>
      <c r="G26" s="29">
        <v>16114.6</v>
      </c>
      <c r="H26" s="29">
        <f>626.9+131.1</f>
        <v>758</v>
      </c>
      <c r="I26" s="16"/>
      <c r="J26" s="15"/>
      <c r="K26" s="15"/>
    </row>
    <row r="27" spans="1:11" ht="39.75" customHeight="1" thickBot="1" x14ac:dyDescent="0.4">
      <c r="A27" s="75"/>
      <c r="B27" s="93"/>
      <c r="C27" s="94"/>
      <c r="D27" s="64"/>
      <c r="E27" s="22">
        <v>2021</v>
      </c>
      <c r="F27" s="36" t="s">
        <v>42</v>
      </c>
      <c r="G27" s="113">
        <v>8699.9</v>
      </c>
      <c r="H27" s="114">
        <f>6262.4+1376.6+0.7</f>
        <v>7639.7</v>
      </c>
      <c r="I27" s="114"/>
      <c r="J27" s="115"/>
      <c r="K27" s="115"/>
    </row>
    <row r="28" spans="1:11" ht="30" customHeight="1" thickBot="1" x14ac:dyDescent="0.4">
      <c r="A28" s="75"/>
      <c r="B28" s="93"/>
      <c r="C28" s="94"/>
      <c r="D28" s="63" t="s">
        <v>52</v>
      </c>
      <c r="E28" s="111">
        <v>2021</v>
      </c>
      <c r="F28" s="112" t="s">
        <v>12</v>
      </c>
      <c r="G28" s="116">
        <v>34.6</v>
      </c>
      <c r="H28" s="117"/>
      <c r="I28" s="117"/>
      <c r="J28" s="117"/>
      <c r="K28" s="117"/>
    </row>
    <row r="29" spans="1:11" ht="30" customHeight="1" thickBot="1" x14ac:dyDescent="0.4">
      <c r="A29" s="75"/>
      <c r="B29" s="93"/>
      <c r="C29" s="94"/>
      <c r="D29" s="64"/>
      <c r="E29" s="111">
        <v>2021</v>
      </c>
      <c r="F29" s="112" t="s">
        <v>42</v>
      </c>
      <c r="G29" s="118">
        <v>47.8</v>
      </c>
      <c r="H29" s="119"/>
      <c r="I29" s="119"/>
      <c r="J29" s="119"/>
      <c r="K29" s="119"/>
    </row>
    <row r="30" spans="1:11" ht="30" customHeight="1" thickBot="1" x14ac:dyDescent="0.4">
      <c r="A30" s="64"/>
      <c r="B30" s="60"/>
      <c r="C30" s="62"/>
      <c r="D30" s="4" t="s">
        <v>53</v>
      </c>
      <c r="E30" s="22">
        <v>2021</v>
      </c>
      <c r="F30" s="10" t="s">
        <v>42</v>
      </c>
      <c r="G30" s="28">
        <v>86.4</v>
      </c>
      <c r="H30" s="14">
        <v>52.7</v>
      </c>
      <c r="I30" s="14"/>
      <c r="J30" s="14"/>
      <c r="K30" s="14"/>
    </row>
    <row r="31" spans="1:11" ht="30" customHeight="1" thickBot="1" x14ac:dyDescent="0.4">
      <c r="A31" s="42" t="s">
        <v>54</v>
      </c>
      <c r="B31" s="43"/>
      <c r="C31" s="43"/>
      <c r="D31" s="43"/>
      <c r="E31" s="43"/>
      <c r="F31" s="44"/>
      <c r="G31" s="30">
        <f>SUM(G17:G30)</f>
        <v>41538.500000000007</v>
      </c>
      <c r="H31" s="30">
        <f>SUM(H17:H30)</f>
        <v>11730.5</v>
      </c>
      <c r="I31" s="30">
        <f>SUM(I17:I30)</f>
        <v>0</v>
      </c>
      <c r="J31" s="30">
        <f>SUM(J17:J30)</f>
        <v>0</v>
      </c>
      <c r="K31" s="30">
        <f>SUM(K17:K30)</f>
        <v>0</v>
      </c>
    </row>
    <row r="32" spans="1:11" ht="30" customHeight="1" thickBot="1" x14ac:dyDescent="0.4">
      <c r="A32" s="90" t="s">
        <v>55</v>
      </c>
      <c r="B32" s="91"/>
      <c r="C32" s="91"/>
      <c r="D32" s="92"/>
      <c r="E32" s="88" t="s">
        <v>72</v>
      </c>
      <c r="F32" s="89"/>
      <c r="G32" s="30">
        <f>G17+G19+G22+G24+G26+G28</f>
        <v>22645</v>
      </c>
      <c r="H32" s="30">
        <f>H17+H19+H22+H24+H26+H28</f>
        <v>1532.3</v>
      </c>
      <c r="I32" s="30">
        <f>I17+I19+I22+I24+I26+I28</f>
        <v>0</v>
      </c>
      <c r="J32" s="30">
        <f>J17+J19+J22+J24+J26+J28</f>
        <v>0</v>
      </c>
      <c r="K32" s="30">
        <f>K17+K19+K22+K24+K26+K28</f>
        <v>0</v>
      </c>
    </row>
    <row r="33" spans="1:11" ht="30" customHeight="1" thickBot="1" x14ac:dyDescent="0.4">
      <c r="A33" s="45"/>
      <c r="B33" s="46"/>
      <c r="C33" s="46"/>
      <c r="D33" s="47"/>
      <c r="E33" s="88"/>
      <c r="F33" s="89"/>
      <c r="G33" s="30">
        <f>G18+G20+G21+G23+G25+G27+G29+G30</f>
        <v>18893.500000000004</v>
      </c>
      <c r="H33" s="30">
        <f>H18+H20+H21+H23+H25+H27+H29+H30</f>
        <v>10198.200000000001</v>
      </c>
      <c r="I33" s="30">
        <f>I18+I20+I21+I23+I25+I27+I29+I30</f>
        <v>0</v>
      </c>
      <c r="J33" s="30">
        <f>J18+J20+J21+J23+J25+J27+J29+J30</f>
        <v>0</v>
      </c>
      <c r="K33" s="30">
        <f>K18+K20+K21+K23+K25+K27+K29+K30</f>
        <v>0</v>
      </c>
    </row>
    <row r="34" spans="1:11" ht="30" customHeight="1" thickBot="1" x14ac:dyDescent="0.4">
      <c r="A34" s="63" t="s">
        <v>13</v>
      </c>
      <c r="B34" s="4" t="s">
        <v>56</v>
      </c>
      <c r="C34" s="82"/>
      <c r="D34" s="83"/>
      <c r="E34" s="10"/>
      <c r="F34" s="36"/>
      <c r="G34" s="126"/>
      <c r="H34" s="126"/>
      <c r="I34" s="126"/>
      <c r="J34" s="126"/>
      <c r="K34" s="126"/>
    </row>
    <row r="35" spans="1:11" ht="56" customHeight="1" thickBot="1" x14ac:dyDescent="0.4">
      <c r="A35" s="75"/>
      <c r="B35" s="63" t="s">
        <v>41</v>
      </c>
      <c r="C35" s="120" t="s">
        <v>57</v>
      </c>
      <c r="D35" s="121"/>
      <c r="E35" s="111">
        <v>2021</v>
      </c>
      <c r="F35" s="127" t="s">
        <v>42</v>
      </c>
      <c r="G35" s="118">
        <v>200</v>
      </c>
      <c r="H35" s="119"/>
      <c r="I35" s="119"/>
      <c r="J35" s="119"/>
      <c r="K35" s="119"/>
    </row>
    <row r="36" spans="1:11" ht="51.5" customHeight="1" thickBot="1" x14ac:dyDescent="0.4">
      <c r="A36" s="75"/>
      <c r="B36" s="75"/>
      <c r="C36" s="122" t="s">
        <v>73</v>
      </c>
      <c r="D36" s="123"/>
      <c r="E36" s="111">
        <v>2021</v>
      </c>
      <c r="F36" s="128" t="s">
        <v>12</v>
      </c>
      <c r="G36" s="118">
        <v>819.5</v>
      </c>
      <c r="H36" s="119"/>
      <c r="I36" s="119"/>
      <c r="J36" s="119"/>
      <c r="K36" s="119"/>
    </row>
    <row r="37" spans="1:11" ht="30" customHeight="1" thickBot="1" x14ac:dyDescent="0.4">
      <c r="A37" s="75"/>
      <c r="B37" s="75"/>
      <c r="C37" s="84" t="s">
        <v>58</v>
      </c>
      <c r="D37" s="85"/>
      <c r="E37" s="111">
        <v>2021</v>
      </c>
      <c r="F37" s="112" t="s">
        <v>12</v>
      </c>
      <c r="G37" s="118">
        <v>250</v>
      </c>
      <c r="H37" s="118"/>
      <c r="I37" s="119"/>
      <c r="J37" s="119"/>
      <c r="K37" s="119"/>
    </row>
    <row r="38" spans="1:11" ht="30" customHeight="1" thickBot="1" x14ac:dyDescent="0.4">
      <c r="A38" s="75"/>
      <c r="B38" s="75"/>
      <c r="C38" s="86"/>
      <c r="D38" s="87"/>
      <c r="E38" s="111">
        <v>2021</v>
      </c>
      <c r="F38" s="112" t="s">
        <v>42</v>
      </c>
      <c r="G38" s="118">
        <v>130</v>
      </c>
      <c r="H38" s="119"/>
      <c r="I38" s="119"/>
      <c r="J38" s="119"/>
      <c r="K38" s="119"/>
    </row>
    <row r="39" spans="1:11" ht="63.5" customHeight="1" thickBot="1" x14ac:dyDescent="0.4">
      <c r="A39" s="75"/>
      <c r="B39" s="75"/>
      <c r="C39" s="84" t="s">
        <v>59</v>
      </c>
      <c r="D39" s="85"/>
      <c r="E39" s="111">
        <v>2021</v>
      </c>
      <c r="F39" s="112" t="s">
        <v>42</v>
      </c>
      <c r="G39" s="118">
        <v>30</v>
      </c>
      <c r="H39" s="119"/>
      <c r="I39" s="119"/>
      <c r="J39" s="129"/>
      <c r="K39" s="129"/>
    </row>
    <row r="40" spans="1:11" ht="30" customHeight="1" thickBot="1" x14ac:dyDescent="0.4">
      <c r="A40" s="75"/>
      <c r="B40" s="75"/>
      <c r="C40" s="82" t="s">
        <v>60</v>
      </c>
      <c r="D40" s="83"/>
      <c r="E40" s="111">
        <v>2021</v>
      </c>
      <c r="F40" s="112" t="s">
        <v>12</v>
      </c>
      <c r="G40" s="118">
        <v>37</v>
      </c>
      <c r="H40" s="119"/>
      <c r="I40" s="119"/>
      <c r="J40" s="119"/>
      <c r="K40" s="119"/>
    </row>
    <row r="41" spans="1:11" ht="30" customHeight="1" thickBot="1" x14ac:dyDescent="0.4">
      <c r="A41" s="75"/>
      <c r="B41" s="75"/>
      <c r="C41" s="71" t="s">
        <v>61</v>
      </c>
      <c r="D41" s="72"/>
      <c r="E41" s="111">
        <v>2021</v>
      </c>
      <c r="F41" s="112" t="s">
        <v>12</v>
      </c>
      <c r="G41" s="130">
        <v>3200</v>
      </c>
      <c r="H41" s="131"/>
      <c r="I41" s="131"/>
      <c r="J41" s="131"/>
      <c r="K41" s="131"/>
    </row>
    <row r="42" spans="1:11" ht="30" customHeight="1" thickBot="1" x14ac:dyDescent="0.4">
      <c r="A42" s="75"/>
      <c r="B42" s="75"/>
      <c r="C42" s="73"/>
      <c r="D42" s="74"/>
      <c r="E42" s="111">
        <v>2021</v>
      </c>
      <c r="F42" s="112" t="s">
        <v>42</v>
      </c>
      <c r="G42" s="130">
        <v>2000</v>
      </c>
      <c r="H42" s="131">
        <v>192.9</v>
      </c>
      <c r="I42" s="131"/>
      <c r="J42" s="131"/>
      <c r="K42" s="131"/>
    </row>
    <row r="43" spans="1:11" ht="38.5" customHeight="1" thickBot="1" x14ac:dyDescent="0.4">
      <c r="A43" s="75"/>
      <c r="B43" s="75"/>
      <c r="C43" s="124" t="s">
        <v>62</v>
      </c>
      <c r="D43" s="125"/>
      <c r="E43" s="111">
        <v>2021</v>
      </c>
      <c r="F43" s="112" t="s">
        <v>42</v>
      </c>
      <c r="G43" s="132">
        <v>300</v>
      </c>
      <c r="H43" s="133"/>
      <c r="I43" s="133"/>
      <c r="J43" s="119"/>
      <c r="K43" s="119"/>
    </row>
    <row r="44" spans="1:11" ht="30" customHeight="1" thickBot="1" x14ac:dyDescent="0.4">
      <c r="A44" s="75"/>
      <c r="B44" s="75"/>
      <c r="C44" s="71" t="s">
        <v>63</v>
      </c>
      <c r="D44" s="72"/>
      <c r="E44" s="111">
        <v>2021</v>
      </c>
      <c r="F44" s="112" t="s">
        <v>12</v>
      </c>
      <c r="G44" s="118">
        <v>8000</v>
      </c>
      <c r="H44" s="119"/>
      <c r="I44" s="119"/>
      <c r="J44" s="119"/>
      <c r="K44" s="119"/>
    </row>
    <row r="45" spans="1:11" ht="30" customHeight="1" thickBot="1" x14ac:dyDescent="0.4">
      <c r="A45" s="75"/>
      <c r="B45" s="75"/>
      <c r="C45" s="80"/>
      <c r="D45" s="81"/>
      <c r="E45" s="111">
        <v>2021</v>
      </c>
      <c r="F45" s="112" t="s">
        <v>42</v>
      </c>
      <c r="G45" s="118">
        <v>300</v>
      </c>
      <c r="H45" s="119"/>
      <c r="I45" s="119"/>
      <c r="J45" s="119"/>
      <c r="K45" s="119"/>
    </row>
    <row r="46" spans="1:11" ht="30" customHeight="1" thickBot="1" x14ac:dyDescent="0.4">
      <c r="A46" s="63"/>
      <c r="B46" s="63"/>
      <c r="C46" s="76" t="s">
        <v>64</v>
      </c>
      <c r="D46" s="77"/>
      <c r="E46" s="111">
        <v>2021</v>
      </c>
      <c r="F46" s="112" t="s">
        <v>12</v>
      </c>
      <c r="G46" s="118">
        <v>1000</v>
      </c>
      <c r="H46" s="119"/>
      <c r="I46" s="119"/>
      <c r="J46" s="119"/>
      <c r="K46" s="119"/>
    </row>
    <row r="47" spans="1:11" ht="30" customHeight="1" thickBot="1" x14ac:dyDescent="0.4">
      <c r="A47" s="75"/>
      <c r="B47" s="75"/>
      <c r="C47" s="78"/>
      <c r="D47" s="79"/>
      <c r="E47" s="111">
        <v>2021</v>
      </c>
      <c r="F47" s="112" t="s">
        <v>42</v>
      </c>
      <c r="G47" s="118">
        <v>485</v>
      </c>
      <c r="H47" s="119"/>
      <c r="I47" s="119"/>
      <c r="J47" s="119"/>
      <c r="K47" s="119"/>
    </row>
    <row r="48" spans="1:11" ht="30" customHeight="1" thickBot="1" x14ac:dyDescent="0.4">
      <c r="A48" s="32"/>
      <c r="B48" s="32"/>
      <c r="C48" s="71" t="s">
        <v>65</v>
      </c>
      <c r="D48" s="72"/>
      <c r="E48" s="111">
        <v>2021</v>
      </c>
      <c r="F48" s="112" t="s">
        <v>16</v>
      </c>
      <c r="G48" s="118">
        <v>30</v>
      </c>
      <c r="H48" s="118"/>
      <c r="I48" s="119"/>
      <c r="J48" s="119"/>
      <c r="K48" s="119"/>
    </row>
    <row r="49" spans="1:11" ht="30" customHeight="1" thickBot="1" x14ac:dyDescent="0.4">
      <c r="A49" s="42" t="s">
        <v>66</v>
      </c>
      <c r="B49" s="43"/>
      <c r="C49" s="43"/>
      <c r="D49" s="43"/>
      <c r="E49" s="43"/>
      <c r="F49" s="70"/>
      <c r="G49" s="31">
        <f>SUM(G35:G48)</f>
        <v>16781.5</v>
      </c>
      <c r="H49" s="31">
        <f t="shared" ref="H49:K49" si="0">SUM(H35:H48)</f>
        <v>192.9</v>
      </c>
      <c r="I49" s="31">
        <f t="shared" si="0"/>
        <v>0</v>
      </c>
      <c r="J49" s="31">
        <f t="shared" si="0"/>
        <v>0</v>
      </c>
      <c r="K49" s="31">
        <f t="shared" si="0"/>
        <v>0</v>
      </c>
    </row>
    <row r="50" spans="1:11" ht="30" customHeight="1" x14ac:dyDescent="0.35">
      <c r="A50" s="65" t="s">
        <v>55</v>
      </c>
      <c r="B50" s="66"/>
      <c r="C50" s="66"/>
      <c r="D50" s="66"/>
      <c r="E50" s="67"/>
      <c r="F50" s="63" t="s">
        <v>12</v>
      </c>
      <c r="G50" s="37">
        <f>G36+G37+G40+G41+G44+G46</f>
        <v>13306.5</v>
      </c>
      <c r="H50" s="37">
        <f t="shared" ref="H50:K50" si="1">H36+H37+H40+H41+H44+H46</f>
        <v>0</v>
      </c>
      <c r="I50" s="37">
        <f t="shared" si="1"/>
        <v>0</v>
      </c>
      <c r="J50" s="37">
        <f t="shared" si="1"/>
        <v>0</v>
      </c>
      <c r="K50" s="37">
        <f t="shared" si="1"/>
        <v>0</v>
      </c>
    </row>
    <row r="51" spans="1:11" ht="30" customHeight="1" thickBot="1" x14ac:dyDescent="0.4">
      <c r="A51" s="68"/>
      <c r="B51" s="69"/>
      <c r="C51" s="69"/>
      <c r="D51" s="69"/>
      <c r="E51" s="70"/>
      <c r="F51" s="64"/>
      <c r="G51" s="38"/>
      <c r="H51" s="38"/>
      <c r="I51" s="38"/>
      <c r="J51" s="38"/>
      <c r="K51" s="38"/>
    </row>
    <row r="52" spans="1:11" ht="30" customHeight="1" x14ac:dyDescent="0.35">
      <c r="A52" s="57"/>
      <c r="B52" s="58"/>
      <c r="C52" s="58"/>
      <c r="D52" s="58"/>
      <c r="E52" s="59"/>
      <c r="F52" s="63" t="s">
        <v>42</v>
      </c>
      <c r="G52" s="37">
        <f>G35+G38+G39+G42+G43+G45+G47+G48</f>
        <v>3475</v>
      </c>
      <c r="H52" s="37">
        <f t="shared" ref="H52:K52" si="2">H35+H38+H39+H42+H43+H45+H47+H48</f>
        <v>192.9</v>
      </c>
      <c r="I52" s="37">
        <f t="shared" si="2"/>
        <v>0</v>
      </c>
      <c r="J52" s="37">
        <f t="shared" si="2"/>
        <v>0</v>
      </c>
      <c r="K52" s="37">
        <f t="shared" si="2"/>
        <v>0</v>
      </c>
    </row>
    <row r="53" spans="1:11" ht="30" customHeight="1" thickBot="1" x14ac:dyDescent="0.4">
      <c r="A53" s="60"/>
      <c r="B53" s="61"/>
      <c r="C53" s="61"/>
      <c r="D53" s="61"/>
      <c r="E53" s="62"/>
      <c r="F53" s="64"/>
      <c r="G53" s="38"/>
      <c r="H53" s="38"/>
      <c r="I53" s="38"/>
      <c r="J53" s="38"/>
      <c r="K53" s="38"/>
    </row>
    <row r="54" spans="1:11" ht="30" customHeight="1" x14ac:dyDescent="0.35">
      <c r="A54" s="48"/>
      <c r="B54" s="49"/>
      <c r="C54" s="49"/>
      <c r="D54" s="49"/>
      <c r="E54" s="49"/>
      <c r="F54" s="50"/>
      <c r="G54" s="39">
        <f>G31+G49</f>
        <v>58320.000000000007</v>
      </c>
      <c r="H54" s="39">
        <f>H31+H49</f>
        <v>11923.4</v>
      </c>
      <c r="I54" s="39">
        <f>I31+I49</f>
        <v>0</v>
      </c>
      <c r="J54" s="39">
        <f>J31+J49</f>
        <v>0</v>
      </c>
      <c r="K54" s="39">
        <f>K31+K49</f>
        <v>0</v>
      </c>
    </row>
    <row r="55" spans="1:11" ht="30" customHeight="1" x14ac:dyDescent="0.35">
      <c r="A55" s="51" t="s">
        <v>67</v>
      </c>
      <c r="B55" s="52"/>
      <c r="C55" s="52"/>
      <c r="D55" s="52"/>
      <c r="E55" s="52"/>
      <c r="F55" s="53"/>
      <c r="G55" s="40"/>
      <c r="H55" s="40"/>
      <c r="I55" s="40"/>
      <c r="J55" s="40"/>
      <c r="K55" s="40"/>
    </row>
    <row r="56" spans="1:11" ht="30" customHeight="1" thickBot="1" x14ac:dyDescent="0.4">
      <c r="A56" s="54"/>
      <c r="B56" s="55"/>
      <c r="C56" s="55"/>
      <c r="D56" s="55"/>
      <c r="E56" s="55"/>
      <c r="F56" s="56"/>
      <c r="G56" s="41"/>
      <c r="H56" s="41"/>
      <c r="I56" s="41"/>
      <c r="J56" s="41"/>
      <c r="K56" s="41"/>
    </row>
    <row r="57" spans="1:11" ht="30" customHeight="1" thickBot="1" x14ac:dyDescent="0.4">
      <c r="A57" s="42" t="s">
        <v>55</v>
      </c>
      <c r="B57" s="43"/>
      <c r="C57" s="43"/>
      <c r="D57" s="43"/>
      <c r="E57" s="44"/>
      <c r="F57" s="18"/>
      <c r="G57" s="25">
        <f>G50+G32</f>
        <v>35951.5</v>
      </c>
      <c r="H57" s="25">
        <f>H50+H32</f>
        <v>1532.3</v>
      </c>
      <c r="I57" s="25">
        <f>I50+I32</f>
        <v>0</v>
      </c>
      <c r="J57" s="25">
        <f>J50+J32</f>
        <v>0</v>
      </c>
      <c r="K57" s="25">
        <f>K50+K32</f>
        <v>0</v>
      </c>
    </row>
    <row r="58" spans="1:11" ht="30" customHeight="1" thickBot="1" x14ac:dyDescent="0.4">
      <c r="A58" s="45"/>
      <c r="B58" s="46"/>
      <c r="C58" s="46"/>
      <c r="D58" s="46"/>
      <c r="E58" s="47"/>
      <c r="F58" s="18"/>
      <c r="G58" s="25">
        <f>G52+G33</f>
        <v>22368.500000000004</v>
      </c>
      <c r="H58" s="25">
        <f>H52+H33</f>
        <v>10391.1</v>
      </c>
      <c r="I58" s="25">
        <f>I52+I33</f>
        <v>0</v>
      </c>
      <c r="J58" s="25">
        <f>J52+J33</f>
        <v>0</v>
      </c>
      <c r="K58" s="25">
        <f>K52+K33</f>
        <v>0</v>
      </c>
    </row>
    <row r="60" spans="1:11" x14ac:dyDescent="0.35">
      <c r="H60" s="26"/>
    </row>
    <row r="61" spans="1:11" x14ac:dyDescent="0.35">
      <c r="H61" s="26"/>
    </row>
    <row r="62" spans="1:11" x14ac:dyDescent="0.35">
      <c r="H62" s="26"/>
      <c r="I62" s="26"/>
    </row>
    <row r="63" spans="1:11" x14ac:dyDescent="0.35">
      <c r="H63" s="26"/>
      <c r="I63" s="26"/>
    </row>
    <row r="64" spans="1:11" x14ac:dyDescent="0.35">
      <c r="H64" s="26"/>
      <c r="I64" s="26"/>
      <c r="J64" s="26"/>
    </row>
    <row r="67" spans="8:8" x14ac:dyDescent="0.35">
      <c r="H67" s="26"/>
    </row>
  </sheetData>
  <mergeCells count="71">
    <mergeCell ref="B5:C5"/>
    <mergeCell ref="B6:C6"/>
    <mergeCell ref="A1:A3"/>
    <mergeCell ref="B1:C3"/>
    <mergeCell ref="D1:D3"/>
    <mergeCell ref="E1:E3"/>
    <mergeCell ref="A4:E4"/>
    <mergeCell ref="B7:C7"/>
    <mergeCell ref="B11:C11"/>
    <mergeCell ref="B12:C12"/>
    <mergeCell ref="A13:E13"/>
    <mergeCell ref="A14:E14"/>
    <mergeCell ref="A15:E15"/>
    <mergeCell ref="A16:E16"/>
    <mergeCell ref="B8:C8"/>
    <mergeCell ref="B9:C9"/>
    <mergeCell ref="B10:C10"/>
    <mergeCell ref="F16:J16"/>
    <mergeCell ref="A31:F31"/>
    <mergeCell ref="A32:D32"/>
    <mergeCell ref="E32:F32"/>
    <mergeCell ref="D26:D27"/>
    <mergeCell ref="D28:D29"/>
    <mergeCell ref="C39:D39"/>
    <mergeCell ref="A17:A30"/>
    <mergeCell ref="B17:C30"/>
    <mergeCell ref="D17:D18"/>
    <mergeCell ref="D19:D20"/>
    <mergeCell ref="D22:D23"/>
    <mergeCell ref="D24:D25"/>
    <mergeCell ref="A33:D33"/>
    <mergeCell ref="E33:F33"/>
    <mergeCell ref="A34:A45"/>
    <mergeCell ref="C34:D34"/>
    <mergeCell ref="B35:B45"/>
    <mergeCell ref="C35:D35"/>
    <mergeCell ref="C36:D36"/>
    <mergeCell ref="C37:D38"/>
    <mergeCell ref="C40:D40"/>
    <mergeCell ref="C41:D42"/>
    <mergeCell ref="C43:D43"/>
    <mergeCell ref="C44:D45"/>
    <mergeCell ref="I50:I51"/>
    <mergeCell ref="J50:J51"/>
    <mergeCell ref="C48:D48"/>
    <mergeCell ref="A46:A47"/>
    <mergeCell ref="B46:B47"/>
    <mergeCell ref="C46:D47"/>
    <mergeCell ref="J54:J56"/>
    <mergeCell ref="A57:E57"/>
    <mergeCell ref="A58:E58"/>
    <mergeCell ref="A54:F54"/>
    <mergeCell ref="A55:F55"/>
    <mergeCell ref="A56:F56"/>
    <mergeCell ref="G54:G56"/>
    <mergeCell ref="H54:H56"/>
    <mergeCell ref="I54:I56"/>
    <mergeCell ref="A52:E53"/>
    <mergeCell ref="F52:F53"/>
    <mergeCell ref="G52:G53"/>
    <mergeCell ref="H52:H53"/>
    <mergeCell ref="I52:I53"/>
    <mergeCell ref="J52:J53"/>
    <mergeCell ref="A49:F49"/>
    <mergeCell ref="A50:E51"/>
    <mergeCell ref="F50:F51"/>
    <mergeCell ref="G50:G51"/>
    <mergeCell ref="H50:H51"/>
    <mergeCell ref="K50:K51"/>
    <mergeCell ref="K54:K56"/>
    <mergeCell ref="K52:K5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2021-04-07T04:31:07Z</dcterms:modified>
</cp:coreProperties>
</file>