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94" i="1"/>
  <c r="D92"/>
  <c r="D94" s="1"/>
  <c r="C92"/>
  <c r="D90"/>
  <c r="D96" s="1"/>
  <c r="D99" s="1"/>
  <c r="C90"/>
  <c r="C96" s="1"/>
  <c r="C99" s="1"/>
  <c r="C89"/>
  <c r="C77"/>
  <c r="D76"/>
  <c r="D75"/>
  <c r="D74"/>
  <c r="D71"/>
  <c r="D70"/>
  <c r="D77" s="1"/>
  <c r="D79" s="1"/>
  <c r="D62"/>
  <c r="D60"/>
  <c r="D64" s="1"/>
  <c r="C60"/>
  <c r="C64" s="1"/>
  <c r="C79" s="1"/>
  <c r="D51"/>
  <c r="D50"/>
  <c r="D49"/>
  <c r="D47"/>
  <c r="C47"/>
  <c r="C52" s="1"/>
  <c r="C54" s="1"/>
  <c r="D44"/>
  <c r="D41"/>
  <c r="D52" s="1"/>
  <c r="D35"/>
  <c r="D34"/>
  <c r="D33" s="1"/>
  <c r="C33"/>
  <c r="D32"/>
  <c r="D31"/>
  <c r="D30"/>
  <c r="D29" s="1"/>
  <c r="D39" s="1"/>
  <c r="C29"/>
  <c r="C39" s="1"/>
  <c r="D54" l="1"/>
  <c r="F79" s="1"/>
</calcChain>
</file>

<file path=xl/sharedStrings.xml><?xml version="1.0" encoding="utf-8"?>
<sst xmlns="http://schemas.openxmlformats.org/spreadsheetml/2006/main" count="171" uniqueCount="104">
  <si>
    <t>Додаток 1</t>
  </si>
  <si>
    <t>до Національного положення (стандарту)</t>
  </si>
  <si>
    <t>бухгалтерського обліку 25</t>
  </si>
  <si>
    <t>«Спрощена фінансова звітність»</t>
  </si>
  <si>
    <t>(пункт 5 розділу I)</t>
  </si>
  <si>
    <t>Фінансова звітність малого підприємства</t>
  </si>
  <si>
    <t xml:space="preserve"> </t>
  </si>
  <si>
    <t>КОДИ</t>
  </si>
  <si>
    <t>Дата (рік, місяць, число)</t>
  </si>
  <si>
    <t>Підприємство Комунальне медичне підприємство " Лікарня Придніпровська"</t>
  </si>
  <si>
    <t>за ЄДРПОУ</t>
  </si>
  <si>
    <t>Територія ПОЛТАВСЬКА</t>
  </si>
  <si>
    <t>за КОАТУУ</t>
  </si>
  <si>
    <t>Організаційно-правова</t>
  </si>
  <si>
    <t>за КОПФГ</t>
  </si>
  <si>
    <t>форма господарювання Комунальне підприємство</t>
  </si>
  <si>
    <t>Вид економічної діяльності Діяльність лікарняних закладів</t>
  </si>
  <si>
    <t>за КВЕД</t>
  </si>
  <si>
    <t>86.10</t>
  </si>
  <si>
    <t>Середня кількість працівників, осіб       195</t>
  </si>
  <si>
    <t>Адреса, телефон провулок Павлівський, буд. 1/4, м. Кременчук, Полтавська обл., 39614</t>
  </si>
  <si>
    <t>1. Баланс</t>
  </si>
  <si>
    <t>на 31 грудня 2022 р.</t>
  </si>
  <si>
    <t>Форма № 1-м</t>
  </si>
  <si>
    <t>Код за ДКУД</t>
  </si>
  <si>
    <t>Актив</t>
  </si>
  <si>
    <t>Код рядка</t>
  </si>
  <si>
    <t>На початок звітного року</t>
  </si>
  <si>
    <t>На кінець звітного періоду</t>
  </si>
  <si>
    <t>I. Необоротні активи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</si>
  <si>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</si>
  <si>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</si>
  <si>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</si>
  <si>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</si>
  <si>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засоби:</t>
  </si>
  <si>
    <t>первісна вартість</t>
  </si>
  <si>
    <t>знос</t>
  </si>
  <si>
    <t>Довгострокові біологічні активи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</si>
  <si>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</si>
  <si>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</si>
  <si>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</si>
  <si>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</si>
  <si>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Запаси:</t>
  </si>
  <si>
    <t>у тому числі готова продукція</t>
  </si>
  <si>
    <t>Поточні біологічні активи</t>
  </si>
  <si>
    <t>Дебіторська заборгованість за товари, роботи, послуги</t>
  </si>
  <si>
    <t>Дебіторська заборгованість за розрахунками 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</si>
  <si>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</si>
  <si>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</si>
  <si>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</si>
  <si>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</si>
  <si>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</si>
  <si>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</si>
  <si>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розділом II</t>
  </si>
  <si>
    <t>III. Необоротні активи, утримувані для продажу, та групи вибуття</t>
  </si>
  <si>
    <t>Баланс</t>
  </si>
  <si>
    <t>Пасив</t>
  </si>
  <si>
    <t>I. Власний капітал</t>
  </si>
  <si>
    <t>Зареєстрований (пайовий)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</si>
  <si>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</si>
  <si>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</si>
  <si>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</si>
  <si>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</si>
  <si>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(                    )</t>
  </si>
  <si>
    <t>II. Довгострокові зобов'язання, цільове фінансування та забезпечення</t>
  </si>
  <si>
    <t>III. Поточні зобов'язання</t>
  </si>
  <si>
    <t>Короткострокові кредити банків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</si>
  <si>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</si>
  <si>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</si>
  <si>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</si>
  <si>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</si>
  <si>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</si>
  <si>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</si>
  <si>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</si>
  <si>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</si>
  <si>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Усього за розділом III</t>
  </si>
  <si>
    <t>IV. Зобов'язання, пов'язані з необоротними активами, утримуваними для продажу, та групами вибуття</t>
  </si>
  <si>
    <t>2. Звіт про фінансові результати</t>
  </si>
  <si>
    <t>за    2022 р.</t>
  </si>
  <si>
    <t>Форма № 2-м</t>
  </si>
  <si>
    <t>Стаття</t>
  </si>
  <si>
    <t>За звітний період</t>
  </si>
  <si>
    <t>За аналогічний період попереднього року</t>
  </si>
  <si>
    <t>Чистий дохід від реалізації продукції (товарів, робіт, послуг)</t>
  </si>
  <si>
    <t>Інші операційні доходи</t>
  </si>
  <si>
    <t>Інші доходи</t>
  </si>
  <si>
    <r>
      <t xml:space="preserve">Разом доходи </t>
    </r>
    <r>
      <rPr>
        <sz val="12"/>
        <rFont val="Times New Roman"/>
        <family val="1"/>
        <charset val="204"/>
      </rPr>
      <t>(2000 + 2120 + 2240)</t>
    </r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</si>
  <si>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</si>
  <si>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</si>
  <si>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</si>
  <si>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Разом витрати</t>
  </si>
  <si>
    <t>(2050 + 2180 + 2270)</t>
  </si>
  <si>
    <t>Фінансовий результат до оподаткування</t>
  </si>
  <si>
    <t>(2280 - 2285)</t>
  </si>
  <si>
    <t>Податок на прибуток</t>
  </si>
  <si>
    <t>Чистий прибуток (збиток)</t>
  </si>
  <si>
    <t>(2290 - 2300)</t>
  </si>
  <si>
    <t>Директор</t>
  </si>
  <si>
    <t>Віктор СКАЧКО</t>
  </si>
  <si>
    <t>(підпис)</t>
  </si>
  <si>
    <t>(ініціали, прізвище)</t>
  </si>
  <si>
    <t>Головний бухгалтер</t>
  </si>
  <si>
    <t>Тетяна ГОЛОВКО</t>
  </si>
  <si>
    <t>{Додаток 1 в редакції Наказу Міністерства фінансів № 25 від 24.01.2011; із змінами, внесеними згідно з Наказами Міністерства фінансів № 664 від 31.05.2011, № 1591 від 09.12.2011, № 627 від 27.06.2013; в редакції Наказу Міністерства фінансів № 48 від 08.02.2014; із змінами, внесеними згідно з Наказами Міністерства фінансів № 754 від 14.07.2014, № 226 від 31.05.2019}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</si>
</sst>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р_.;\(#,##0.0\)_р_.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5" fontId="1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43;&#1083;&#1072;&#1074;%20&#1073;&#1091;&#1093;/&#1041;&#1091;&#1093;&#1075;&#1072;&#1083;&#1090;&#1077;&#1088;&#1110;&#1103;%202022/12.%20&#1043;&#1088;&#1091;&#1076;&#1077;&#1085;&#1100;%202022/&#1064;&#1072;&#1093;&#1084;&#1072;&#1090;&#1082;&#1072;%2012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хм12"/>
      <sheetName val="12"/>
      <sheetName val="зведена шахова відомість"/>
      <sheetName val="бал"/>
      <sheetName val="бал.в тис"/>
      <sheetName val="мале підприємство"/>
      <sheetName val="позабал"/>
      <sheetName val="фін звіт "/>
      <sheetName val="фін.звіт в тис"/>
      <sheetName val="рух грошових коштів"/>
      <sheetName val="Лист1"/>
      <sheetName val="Лист3"/>
      <sheetName val="Лист2"/>
      <sheetName val="Лист4"/>
      <sheetName val="Лист5"/>
      <sheetName val="Лист6"/>
      <sheetName val="Лист7"/>
    </sheetNames>
    <sheetDataSet>
      <sheetData sheetId="0"/>
      <sheetData sheetId="1"/>
      <sheetData sheetId="2"/>
      <sheetData sheetId="3"/>
      <sheetData sheetId="4">
        <row r="27">
          <cell r="CR27">
            <v>136.74799999999999</v>
          </cell>
        </row>
        <row r="28">
          <cell r="CR28">
            <v>57.804039999999915</v>
          </cell>
        </row>
        <row r="29">
          <cell r="CR29">
            <v>752.79495999999995</v>
          </cell>
        </row>
        <row r="31">
          <cell r="CR31">
            <v>103735.34503999999</v>
          </cell>
        </row>
        <row r="32">
          <cell r="CR32">
            <v>50288.466490000013</v>
          </cell>
        </row>
        <row r="43">
          <cell r="CR43">
            <v>3913.7178800000002</v>
          </cell>
        </row>
        <row r="45">
          <cell r="CR45">
            <v>835.06388000000334</v>
          </cell>
        </row>
        <row r="48">
          <cell r="CR48">
            <v>2.999999999155989E-5</v>
          </cell>
        </row>
        <row r="50">
          <cell r="CR50">
            <v>2.3283064365386963E-13</v>
          </cell>
        </row>
        <row r="52">
          <cell r="CR52">
            <v>10061.830279999991</v>
          </cell>
        </row>
        <row r="53">
          <cell r="CR53">
            <v>1.05</v>
          </cell>
        </row>
        <row r="54">
          <cell r="CR54">
            <v>150.38058999999993</v>
          </cell>
        </row>
        <row r="62">
          <cell r="CR62">
            <v>29894.538340000003</v>
          </cell>
        </row>
        <row r="63">
          <cell r="CR63">
            <v>7902.5868400000008</v>
          </cell>
        </row>
        <row r="65">
          <cell r="CR65">
            <v>20860.944599999992</v>
          </cell>
        </row>
        <row r="73">
          <cell r="CR73">
            <v>2642.9575499999992</v>
          </cell>
        </row>
        <row r="74">
          <cell r="CR74">
            <v>2171.0282000000007</v>
          </cell>
        </row>
        <row r="80">
          <cell r="CR80">
            <v>519.34948999999904</v>
          </cell>
        </row>
        <row r="81">
          <cell r="CR81">
            <v>36.663110000000366</v>
          </cell>
        </row>
        <row r="84">
          <cell r="CR84">
            <v>0</v>
          </cell>
        </row>
        <row r="85">
          <cell r="CR85">
            <v>19.589520000000061</v>
          </cell>
        </row>
        <row r="87">
          <cell r="CR87">
            <v>5042.6218800000015</v>
          </cell>
        </row>
        <row r="88">
          <cell r="CR88">
            <v>150.38058999999981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"/>
  <sheetViews>
    <sheetView tabSelected="1" workbookViewId="0">
      <selection sqref="A1:XFD1048576"/>
    </sheetView>
  </sheetViews>
  <sheetFormatPr defaultRowHeight="15"/>
  <cols>
    <col min="1" max="1" width="58.85546875" customWidth="1"/>
    <col min="3" max="3" width="19.85546875" customWidth="1"/>
    <col min="4" max="4" width="18.42578125" customWidth="1"/>
    <col min="5" max="5" width="4" customWidth="1"/>
  </cols>
  <sheetData>
    <row r="1" spans="1:5" ht="15.75">
      <c r="A1" s="1"/>
      <c r="D1" s="2" t="s">
        <v>0</v>
      </c>
    </row>
    <row r="2" spans="1:5" ht="31.5">
      <c r="A2" s="3"/>
      <c r="D2" s="4" t="s">
        <v>1</v>
      </c>
    </row>
    <row r="3" spans="1:5" ht="21">
      <c r="A3" s="3"/>
      <c r="D3" s="4" t="s">
        <v>2</v>
      </c>
    </row>
    <row r="4" spans="1:5" ht="21">
      <c r="A4" s="3"/>
      <c r="D4" s="4" t="s">
        <v>3</v>
      </c>
    </row>
    <row r="5" spans="1:5" ht="15.75">
      <c r="A5" s="3"/>
      <c r="D5" s="4" t="s">
        <v>4</v>
      </c>
    </row>
    <row r="7" spans="1:5" ht="17.25">
      <c r="A7" s="5" t="s">
        <v>5</v>
      </c>
      <c r="B7" s="6"/>
      <c r="C7" s="6"/>
      <c r="D7" s="6"/>
    </row>
    <row r="9" spans="1:5" ht="15.75" thickBot="1">
      <c r="A9" s="7" t="s">
        <v>6</v>
      </c>
      <c r="B9" s="7" t="s">
        <v>6</v>
      </c>
      <c r="C9" s="8" t="s">
        <v>7</v>
      </c>
      <c r="D9" s="8"/>
      <c r="E9" s="8"/>
    </row>
    <row r="10" spans="1:5" ht="15.75" thickBot="1">
      <c r="A10" s="9"/>
      <c r="B10" s="10" t="s">
        <v>8</v>
      </c>
      <c r="C10" s="11">
        <v>2022</v>
      </c>
      <c r="D10" s="12">
        <v>10</v>
      </c>
      <c r="E10" s="13">
        <v>1</v>
      </c>
    </row>
    <row r="11" spans="1:5" ht="15.75" thickBot="1">
      <c r="A11" s="9"/>
      <c r="B11" s="10"/>
      <c r="C11" s="14" t="s">
        <v>6</v>
      </c>
      <c r="D11" s="15"/>
      <c r="E11" s="16"/>
    </row>
    <row r="12" spans="1:5">
      <c r="A12" s="9"/>
      <c r="B12" s="10"/>
      <c r="C12" s="17" t="s">
        <v>6</v>
      </c>
      <c r="D12" s="18"/>
      <c r="E12" s="19"/>
    </row>
    <row r="13" spans="1:5" ht="22.5">
      <c r="A13" s="7" t="s">
        <v>9</v>
      </c>
      <c r="B13" s="7" t="s">
        <v>10</v>
      </c>
      <c r="C13" s="20">
        <v>1111598</v>
      </c>
      <c r="D13" s="20"/>
      <c r="E13" s="20"/>
    </row>
    <row r="14" spans="1:5" ht="22.5">
      <c r="A14" s="7" t="s">
        <v>11</v>
      </c>
      <c r="B14" s="7" t="s">
        <v>12</v>
      </c>
      <c r="C14" s="20">
        <v>5310400000</v>
      </c>
      <c r="D14" s="20"/>
      <c r="E14" s="20"/>
    </row>
    <row r="15" spans="1:5" ht="15.75" thickBot="1">
      <c r="A15" s="7" t="s">
        <v>13</v>
      </c>
      <c r="B15" s="21" t="s">
        <v>14</v>
      </c>
      <c r="C15" s="22">
        <v>150</v>
      </c>
      <c r="D15" s="8"/>
      <c r="E15" s="23"/>
    </row>
    <row r="16" spans="1:5">
      <c r="A16" s="7" t="s">
        <v>15</v>
      </c>
      <c r="B16" s="21"/>
      <c r="C16" s="18"/>
      <c r="D16" s="18"/>
      <c r="E16" s="18"/>
    </row>
    <row r="17" spans="1:5">
      <c r="A17" s="7" t="s">
        <v>16</v>
      </c>
      <c r="B17" s="7" t="s">
        <v>17</v>
      </c>
      <c r="C17" s="24" t="s">
        <v>18</v>
      </c>
      <c r="D17" s="24"/>
      <c r="E17" s="24"/>
    </row>
    <row r="18" spans="1:5">
      <c r="A18" s="7" t="s">
        <v>19</v>
      </c>
      <c r="B18" s="7" t="s">
        <v>6</v>
      </c>
      <c r="C18" s="25" t="s">
        <v>6</v>
      </c>
      <c r="D18" s="25"/>
      <c r="E18" s="25"/>
    </row>
    <row r="19" spans="1:5" ht="22.5">
      <c r="A19" s="7" t="s">
        <v>20</v>
      </c>
      <c r="B19" s="7"/>
      <c r="C19" s="26"/>
      <c r="D19" s="26"/>
      <c r="E19" s="26"/>
    </row>
    <row r="20" spans="1:5">
      <c r="A20" s="27"/>
      <c r="B20" s="28"/>
      <c r="C20" s="28"/>
      <c r="D20" s="28"/>
      <c r="E20" s="28"/>
    </row>
    <row r="21" spans="1:5" ht="15.75">
      <c r="A21" s="29" t="s">
        <v>21</v>
      </c>
      <c r="B21" s="6"/>
      <c r="C21" s="6"/>
      <c r="D21" s="6"/>
    </row>
    <row r="22" spans="1:5" ht="15.75">
      <c r="A22" s="29" t="s">
        <v>22</v>
      </c>
      <c r="B22" s="6"/>
      <c r="C22" s="6"/>
      <c r="D22" s="6"/>
    </row>
    <row r="23" spans="1:5" ht="16.5" thickBot="1">
      <c r="A23" s="29" t="s">
        <v>23</v>
      </c>
      <c r="B23" s="6"/>
      <c r="C23" s="6"/>
      <c r="D23" s="6"/>
    </row>
    <row r="24" spans="1:5" ht="16.5" thickBot="1">
      <c r="A24" s="1" t="s">
        <v>6</v>
      </c>
      <c r="B24" s="30"/>
      <c r="C24" s="30" t="s">
        <v>24</v>
      </c>
      <c r="D24" s="31">
        <v>1801006</v>
      </c>
      <c r="E24" s="32"/>
    </row>
    <row r="25" spans="1:5" ht="16.5" thickBot="1">
      <c r="A25" s="33"/>
    </row>
    <row r="26" spans="1:5" ht="32.25" thickBot="1">
      <c r="A26" s="34" t="s">
        <v>25</v>
      </c>
      <c r="B26" s="32" t="s">
        <v>26</v>
      </c>
      <c r="C26" s="32" t="s">
        <v>27</v>
      </c>
      <c r="D26" s="32" t="s">
        <v>28</v>
      </c>
    </row>
    <row r="27" spans="1:5" ht="16.5" thickBot="1">
      <c r="A27" s="35">
        <v>1</v>
      </c>
      <c r="B27" s="36">
        <v>2</v>
      </c>
      <c r="C27" s="36">
        <v>3</v>
      </c>
      <c r="D27" s="36">
        <v>4</v>
      </c>
    </row>
    <row r="28" spans="1:5" ht="16.5" thickBot="1">
      <c r="A28" s="37" t="s">
        <v>29</v>
      </c>
      <c r="B28" s="36">
        <v>1000</v>
      </c>
      <c r="C28" s="36" t="s">
        <v>6</v>
      </c>
      <c r="D28" s="36" t="s">
        <v>6</v>
      </c>
    </row>
    <row r="29" spans="1:5" ht="16.5" thickBot="1">
      <c r="A29" s="38" t="s">
        <v>30</v>
      </c>
      <c r="B29" s="36">
        <v>1000</v>
      </c>
      <c r="C29" s="39">
        <f>C30+C31</f>
        <v>9.6999999999999957</v>
      </c>
      <c r="D29" s="39">
        <f>D30+D31</f>
        <v>78.943960000000075</v>
      </c>
    </row>
    <row r="30" spans="1:5" ht="16.5" thickBot="1">
      <c r="A30" s="38" t="s">
        <v>31</v>
      </c>
      <c r="B30" s="36">
        <v>1001</v>
      </c>
      <c r="C30" s="39">
        <v>57.3</v>
      </c>
      <c r="D30" s="39">
        <f>'[1]бал.в тис'!CR27</f>
        <v>136.74799999999999</v>
      </c>
    </row>
    <row r="31" spans="1:5" ht="16.5" thickBot="1">
      <c r="A31" s="38" t="s">
        <v>32</v>
      </c>
      <c r="B31" s="36">
        <v>1002</v>
      </c>
      <c r="C31" s="39">
        <v>-47.6</v>
      </c>
      <c r="D31" s="39">
        <f>-'[1]бал.в тис'!CR28</f>
        <v>-57.804039999999915</v>
      </c>
    </row>
    <row r="32" spans="1:5" ht="16.5" thickBot="1">
      <c r="A32" s="38" t="s">
        <v>33</v>
      </c>
      <c r="B32" s="36">
        <v>1005</v>
      </c>
      <c r="C32" s="39">
        <v>324.7</v>
      </c>
      <c r="D32" s="39">
        <f>'[1]бал.в тис'!CR29</f>
        <v>752.79495999999995</v>
      </c>
    </row>
    <row r="33" spans="1:4" ht="16.5" thickBot="1">
      <c r="A33" s="38" t="s">
        <v>34</v>
      </c>
      <c r="B33" s="36">
        <v>1010</v>
      </c>
      <c r="C33" s="39">
        <f>C34+C35</f>
        <v>45406.8</v>
      </c>
      <c r="D33" s="39">
        <f>D34+D35</f>
        <v>53446.878549999972</v>
      </c>
    </row>
    <row r="34" spans="1:4" ht="16.5" thickBot="1">
      <c r="A34" s="38" t="s">
        <v>35</v>
      </c>
      <c r="B34" s="36">
        <v>1011</v>
      </c>
      <c r="C34" s="39">
        <v>93469</v>
      </c>
      <c r="D34" s="39">
        <f>'[1]бал.в тис'!CR31</f>
        <v>103735.34503999999</v>
      </c>
    </row>
    <row r="35" spans="1:4" ht="16.5" thickBot="1">
      <c r="A35" s="38" t="s">
        <v>36</v>
      </c>
      <c r="B35" s="36">
        <v>1012</v>
      </c>
      <c r="C35" s="39">
        <v>-48062.2</v>
      </c>
      <c r="D35" s="39">
        <f>-'[1]бал.в тис'!CR32</f>
        <v>-50288.466490000013</v>
      </c>
    </row>
    <row r="36" spans="1:4" ht="16.5" thickBot="1">
      <c r="A36" s="38" t="s">
        <v>37</v>
      </c>
      <c r="B36" s="36">
        <v>1020</v>
      </c>
      <c r="C36" s="40" t="s">
        <v>6</v>
      </c>
      <c r="D36" s="36" t="s">
        <v>6</v>
      </c>
    </row>
    <row r="37" spans="1:4" ht="16.5" thickBot="1">
      <c r="A37" s="38" t="s">
        <v>38</v>
      </c>
      <c r="B37" s="36">
        <v>1030</v>
      </c>
      <c r="C37" s="40" t="s">
        <v>6</v>
      </c>
      <c r="D37" s="36" t="s">
        <v>6</v>
      </c>
    </row>
    <row r="38" spans="1:4" ht="16.5" thickBot="1">
      <c r="A38" s="38" t="s">
        <v>39</v>
      </c>
      <c r="B38" s="36">
        <v>1090</v>
      </c>
      <c r="C38" s="40" t="s">
        <v>6</v>
      </c>
      <c r="D38" s="36" t="s">
        <v>6</v>
      </c>
    </row>
    <row r="39" spans="1:4" ht="16.5" thickBot="1">
      <c r="A39" s="41" t="s">
        <v>40</v>
      </c>
      <c r="B39" s="42">
        <v>1095</v>
      </c>
      <c r="C39" s="39">
        <f>C29+C32+C33</f>
        <v>45741.200000000004</v>
      </c>
      <c r="D39" s="39">
        <f>D29+D32+D33</f>
        <v>54278.617469999976</v>
      </c>
    </row>
    <row r="40" spans="1:4" ht="16.5" thickBot="1">
      <c r="A40" s="37" t="s">
        <v>41</v>
      </c>
      <c r="B40" s="36" t="s">
        <v>6</v>
      </c>
      <c r="C40" s="40" t="s">
        <v>6</v>
      </c>
      <c r="D40" s="40" t="s">
        <v>6</v>
      </c>
    </row>
    <row r="41" spans="1:4" ht="16.5" thickBot="1">
      <c r="A41" s="38" t="s">
        <v>42</v>
      </c>
      <c r="B41" s="36">
        <v>1100</v>
      </c>
      <c r="C41" s="39">
        <v>2981.6</v>
      </c>
      <c r="D41" s="39">
        <f>'[1]бал.в тис'!CR43</f>
        <v>3913.7178800000002</v>
      </c>
    </row>
    <row r="42" spans="1:4" ht="16.5" thickBot="1">
      <c r="A42" s="38" t="s">
        <v>43</v>
      </c>
      <c r="B42" s="36">
        <v>1103</v>
      </c>
      <c r="C42" s="40" t="s">
        <v>6</v>
      </c>
      <c r="D42" s="40" t="s">
        <v>6</v>
      </c>
    </row>
    <row r="43" spans="1:4" ht="16.5" thickBot="1">
      <c r="A43" s="38" t="s">
        <v>44</v>
      </c>
      <c r="B43" s="36">
        <v>1110</v>
      </c>
      <c r="C43" s="40" t="s">
        <v>6</v>
      </c>
      <c r="D43" s="40" t="s">
        <v>6</v>
      </c>
    </row>
    <row r="44" spans="1:4" ht="16.5" thickBot="1">
      <c r="A44" s="38" t="s">
        <v>45</v>
      </c>
      <c r="B44" s="36">
        <v>1125</v>
      </c>
      <c r="C44" s="39">
        <v>724.9</v>
      </c>
      <c r="D44" s="39">
        <f>'[1]бал.в тис'!CR45</f>
        <v>835.06388000000334</v>
      </c>
    </row>
    <row r="45" spans="1:4" ht="16.5" thickBot="1">
      <c r="A45" s="38" t="s">
        <v>46</v>
      </c>
      <c r="B45" s="36">
        <v>1135</v>
      </c>
      <c r="C45" s="39"/>
      <c r="D45" s="40" t="s">
        <v>6</v>
      </c>
    </row>
    <row r="46" spans="1:4" ht="16.5" thickBot="1">
      <c r="A46" s="38" t="s">
        <v>47</v>
      </c>
      <c r="B46" s="36">
        <v>1136</v>
      </c>
      <c r="C46" s="40" t="s">
        <v>6</v>
      </c>
      <c r="D46" s="40" t="s">
        <v>6</v>
      </c>
    </row>
    <row r="47" spans="1:4" ht="16.5" thickBot="1">
      <c r="A47" s="38" t="s">
        <v>48</v>
      </c>
      <c r="B47" s="36">
        <v>1155</v>
      </c>
      <c r="C47" s="39">
        <f>52.1</f>
        <v>52.1</v>
      </c>
      <c r="D47" s="39">
        <f>'[1]бал.в тис'!CR50+'[1]бал.в тис'!CR48</f>
        <v>3.0000000224390535E-5</v>
      </c>
    </row>
    <row r="48" spans="1:4" ht="16.5" thickBot="1">
      <c r="A48" s="38" t="s">
        <v>49</v>
      </c>
      <c r="B48" s="36">
        <v>1160</v>
      </c>
      <c r="C48" s="40" t="s">
        <v>6</v>
      </c>
      <c r="D48" s="40" t="s">
        <v>6</v>
      </c>
    </row>
    <row r="49" spans="1:40" ht="17.100000000000001" customHeight="1" thickBot="1">
      <c r="A49" s="38" t="s">
        <v>50</v>
      </c>
      <c r="B49" s="36">
        <v>1165</v>
      </c>
      <c r="C49" s="39">
        <v>2596.3000000000002</v>
      </c>
      <c r="D49" s="39">
        <f>'[1]бал.в тис'!CR52</f>
        <v>10061.830279999991</v>
      </c>
    </row>
    <row r="50" spans="1:40" ht="17.100000000000001" customHeight="1" thickBot="1">
      <c r="A50" s="38" t="s">
        <v>51</v>
      </c>
      <c r="B50" s="36">
        <v>1170</v>
      </c>
      <c r="C50" s="40" t="s">
        <v>6</v>
      </c>
      <c r="D50" s="39">
        <f>'[1]бал.в тис'!CR53</f>
        <v>1.05</v>
      </c>
    </row>
    <row r="51" spans="1:40" ht="17.100000000000001" customHeight="1" thickBot="1">
      <c r="A51" s="38" t="s">
        <v>52</v>
      </c>
      <c r="B51" s="36">
        <v>1190</v>
      </c>
      <c r="C51" s="39"/>
      <c r="D51" s="39">
        <f>'[1]бал.в тис'!CR54</f>
        <v>150.38058999999993</v>
      </c>
    </row>
    <row r="52" spans="1:40" ht="17.100000000000001" customHeight="1" thickBot="1">
      <c r="A52" s="41" t="s">
        <v>53</v>
      </c>
      <c r="B52" s="42">
        <v>1195</v>
      </c>
      <c r="C52" s="39">
        <f>C41+C44+C45+C47+C49+C51</f>
        <v>6354.9</v>
      </c>
      <c r="D52" s="39">
        <f>D41+D44+D49+D47+D50+D51</f>
        <v>14962.042659999996</v>
      </c>
    </row>
    <row r="53" spans="1:40" ht="29.1" customHeight="1" thickBot="1">
      <c r="A53" s="37" t="s">
        <v>54</v>
      </c>
      <c r="B53" s="42">
        <v>1200</v>
      </c>
      <c r="C53" s="40" t="s">
        <v>6</v>
      </c>
      <c r="D53" s="36" t="s">
        <v>6</v>
      </c>
    </row>
    <row r="54" spans="1:40" ht="17.100000000000001" customHeight="1" thickBot="1">
      <c r="A54" s="41" t="s">
        <v>55</v>
      </c>
      <c r="B54" s="42">
        <v>1300</v>
      </c>
      <c r="C54" s="39">
        <f>C52+C39</f>
        <v>52096.100000000006</v>
      </c>
      <c r="D54" s="39">
        <f>D52+D39</f>
        <v>69240.660129999975</v>
      </c>
      <c r="F54">
        <v>49144.247000000003</v>
      </c>
      <c r="G54">
        <v>49682.691919999997</v>
      </c>
      <c r="X54">
        <v>9247192.9700000007</v>
      </c>
      <c r="AN54">
        <v>49682.691919999997</v>
      </c>
    </row>
    <row r="55" spans="1:40" ht="17.100000000000001" customHeight="1" thickBot="1">
      <c r="A55" s="33"/>
      <c r="C55" s="43"/>
    </row>
    <row r="56" spans="1:40" ht="31.5" customHeight="1" thickBot="1">
      <c r="A56" s="34" t="s">
        <v>56</v>
      </c>
      <c r="B56" s="32" t="s">
        <v>26</v>
      </c>
      <c r="C56" s="44" t="s">
        <v>27</v>
      </c>
      <c r="D56" s="32" t="s">
        <v>28</v>
      </c>
    </row>
    <row r="57" spans="1:40" ht="17.100000000000001" customHeight="1" thickBot="1">
      <c r="A57" s="35">
        <v>1</v>
      </c>
      <c r="B57" s="36">
        <v>2</v>
      </c>
      <c r="C57" s="40">
        <v>3</v>
      </c>
      <c r="D57" s="36">
        <v>4</v>
      </c>
    </row>
    <row r="58" spans="1:40" ht="17.100000000000001" customHeight="1" thickBot="1">
      <c r="A58" s="37" t="s">
        <v>57</v>
      </c>
      <c r="B58" s="36" t="s">
        <v>6</v>
      </c>
      <c r="C58" s="40" t="s">
        <v>6</v>
      </c>
      <c r="D58" s="36" t="s">
        <v>6</v>
      </c>
    </row>
    <row r="59" spans="1:40" ht="17.100000000000001" customHeight="1" thickBot="1">
      <c r="A59" s="38" t="s">
        <v>58</v>
      </c>
      <c r="B59" s="36">
        <v>1400</v>
      </c>
      <c r="C59" s="40" t="s">
        <v>6</v>
      </c>
      <c r="D59" s="36" t="s">
        <v>6</v>
      </c>
    </row>
    <row r="60" spans="1:40" ht="17.100000000000001" customHeight="1" thickBot="1">
      <c r="A60" s="38" t="s">
        <v>59</v>
      </c>
      <c r="B60" s="36">
        <v>1410</v>
      </c>
      <c r="C60" s="39">
        <f>31410.2+8034.4</f>
        <v>39444.6</v>
      </c>
      <c r="D60" s="39">
        <f>'[1]бал.в тис'!CR62+'[1]бал.в тис'!CR63</f>
        <v>37797.125180000003</v>
      </c>
    </row>
    <row r="61" spans="1:40" ht="17.100000000000001" customHeight="1" thickBot="1">
      <c r="A61" s="38" t="s">
        <v>60</v>
      </c>
      <c r="B61" s="36">
        <v>1415</v>
      </c>
      <c r="C61" s="39" t="s">
        <v>6</v>
      </c>
      <c r="D61" s="39" t="s">
        <v>6</v>
      </c>
    </row>
    <row r="62" spans="1:40" ht="17.100000000000001" customHeight="1" thickBot="1">
      <c r="A62" s="38" t="s">
        <v>61</v>
      </c>
      <c r="B62" s="36">
        <v>1420</v>
      </c>
      <c r="C62" s="39">
        <v>8025.1</v>
      </c>
      <c r="D62" s="39">
        <f>'[1]бал.в тис'!CR65</f>
        <v>20860.944599999992</v>
      </c>
    </row>
    <row r="63" spans="1:40" ht="17.100000000000001" customHeight="1" thickBot="1">
      <c r="A63" s="38" t="s">
        <v>62</v>
      </c>
      <c r="B63" s="36">
        <v>1425</v>
      </c>
      <c r="C63" s="39" t="s">
        <v>63</v>
      </c>
      <c r="D63" s="39" t="s">
        <v>63</v>
      </c>
    </row>
    <row r="64" spans="1:40" ht="17.100000000000001" customHeight="1" thickBot="1">
      <c r="A64" s="41" t="s">
        <v>40</v>
      </c>
      <c r="B64" s="42">
        <v>1495</v>
      </c>
      <c r="C64" s="39">
        <f>C60+C62</f>
        <v>47469.7</v>
      </c>
      <c r="D64" s="39">
        <f>D60+D62</f>
        <v>58658.069779999991</v>
      </c>
    </row>
    <row r="65" spans="1:6" ht="32.25" thickBot="1">
      <c r="A65" s="37" t="s">
        <v>64</v>
      </c>
      <c r="B65" s="42">
        <v>1595</v>
      </c>
      <c r="C65" s="39" t="s">
        <v>6</v>
      </c>
      <c r="D65" s="39" t="s">
        <v>6</v>
      </c>
    </row>
    <row r="66" spans="1:6" ht="16.5" thickBot="1">
      <c r="A66" s="37" t="s">
        <v>65</v>
      </c>
      <c r="B66" s="36" t="s">
        <v>6</v>
      </c>
      <c r="C66" s="39" t="s">
        <v>6</v>
      </c>
      <c r="D66" s="39" t="s">
        <v>6</v>
      </c>
    </row>
    <row r="67" spans="1:6" ht="16.5" thickBot="1">
      <c r="A67" s="38" t="s">
        <v>66</v>
      </c>
      <c r="B67" s="36">
        <v>1600</v>
      </c>
      <c r="C67" s="39" t="s">
        <v>6</v>
      </c>
      <c r="D67" s="39" t="s">
        <v>6</v>
      </c>
    </row>
    <row r="68" spans="1:6" ht="15.75">
      <c r="A68" s="45" t="s">
        <v>67</v>
      </c>
      <c r="B68" s="46"/>
      <c r="C68" s="47" t="s">
        <v>6</v>
      </c>
      <c r="D68" s="47" t="s">
        <v>6</v>
      </c>
    </row>
    <row r="69" spans="1:6" ht="16.5" thickBot="1">
      <c r="A69" s="38" t="s">
        <v>68</v>
      </c>
      <c r="B69" s="36">
        <v>1610</v>
      </c>
      <c r="C69" s="48"/>
      <c r="D69" s="48"/>
    </row>
    <row r="70" spans="1:6" ht="16.5" thickBot="1">
      <c r="A70" s="38" t="s">
        <v>69</v>
      </c>
      <c r="B70" s="36">
        <v>1615</v>
      </c>
      <c r="C70" s="39">
        <v>1196.6343600000002</v>
      </c>
      <c r="D70" s="39">
        <f>'[1]бал.в тис'!CR80+'[1]бал.в тис'!CR85</f>
        <v>538.93900999999914</v>
      </c>
    </row>
    <row r="71" spans="1:6" ht="16.5" thickBot="1">
      <c r="A71" s="38" t="s">
        <v>70</v>
      </c>
      <c r="B71" s="36">
        <v>1620</v>
      </c>
      <c r="C71" s="39">
        <v>22.50239999999998</v>
      </c>
      <c r="D71" s="39">
        <f>'[1]бал.в тис'!CR81</f>
        <v>36.663110000000366</v>
      </c>
    </row>
    <row r="72" spans="1:6" ht="16.5" thickBot="1">
      <c r="A72" s="38" t="s">
        <v>47</v>
      </c>
      <c r="B72" s="36">
        <v>1621</v>
      </c>
      <c r="C72" s="39" t="s">
        <v>6</v>
      </c>
      <c r="D72" s="39" t="s">
        <v>6</v>
      </c>
    </row>
    <row r="73" spans="1:6" ht="16.5" thickBot="1">
      <c r="A73" s="38" t="s">
        <v>71</v>
      </c>
      <c r="B73" s="36">
        <v>1625</v>
      </c>
      <c r="C73" s="39" t="s">
        <v>6</v>
      </c>
      <c r="D73" s="39" t="s">
        <v>6</v>
      </c>
    </row>
    <row r="74" spans="1:6" ht="16.5" thickBot="1">
      <c r="A74" s="38" t="s">
        <v>72</v>
      </c>
      <c r="B74" s="36">
        <v>1630</v>
      </c>
      <c r="C74" s="39" t="s">
        <v>6</v>
      </c>
      <c r="D74" s="39">
        <f>'[1]бал.в тис'!CR84</f>
        <v>0</v>
      </c>
    </row>
    <row r="75" spans="1:6" ht="16.5" thickBot="1">
      <c r="A75" s="38" t="s">
        <v>73</v>
      </c>
      <c r="B75" s="36">
        <v>1665</v>
      </c>
      <c r="C75" s="39">
        <v>1999.9202000000007</v>
      </c>
      <c r="D75" s="49">
        <f>'[1]бал.в тис'!CR87</f>
        <v>5042.6218800000015</v>
      </c>
    </row>
    <row r="76" spans="1:6" ht="16.5" thickBot="1">
      <c r="A76" s="38" t="s">
        <v>74</v>
      </c>
      <c r="B76" s="36">
        <v>1690</v>
      </c>
      <c r="C76" s="39">
        <v>1532.5</v>
      </c>
      <c r="D76" s="49">
        <f>'[1]бал.в тис'!CR73+'[1]бал.в тис'!CR74+'[1]бал.в тис'!CR88</f>
        <v>4964.3663399999996</v>
      </c>
    </row>
    <row r="77" spans="1:6" ht="16.5" thickBot="1">
      <c r="A77" s="41" t="s">
        <v>75</v>
      </c>
      <c r="B77" s="42">
        <v>1695</v>
      </c>
      <c r="C77" s="39">
        <f>C70+C71+C75+C76</f>
        <v>4751.5569600000008</v>
      </c>
      <c r="D77" s="39">
        <f>D70+D71+D75+D76+D74</f>
        <v>10582.590340000001</v>
      </c>
    </row>
    <row r="78" spans="1:6" ht="32.25" thickBot="1">
      <c r="A78" s="37" t="s">
        <v>76</v>
      </c>
      <c r="B78" s="42">
        <v>1700</v>
      </c>
      <c r="C78" s="39" t="s">
        <v>6</v>
      </c>
      <c r="D78" s="39" t="s">
        <v>6</v>
      </c>
    </row>
    <row r="79" spans="1:6" ht="16.5" thickBot="1">
      <c r="A79" s="41" t="s">
        <v>55</v>
      </c>
      <c r="B79" s="42">
        <v>1900</v>
      </c>
      <c r="C79" s="39">
        <f>C77+C64-0.1</f>
        <v>52221.15696</v>
      </c>
      <c r="D79" s="39">
        <f>D77+D64</f>
        <v>69240.660119999986</v>
      </c>
      <c r="F79" s="50">
        <f>D79-D54</f>
        <v>-9.9999888334423304E-6</v>
      </c>
    </row>
    <row r="80" spans="1:6" ht="15.75">
      <c r="A80" s="29" t="s">
        <v>77</v>
      </c>
      <c r="B80" s="6"/>
      <c r="C80" s="6"/>
      <c r="D80" s="6"/>
    </row>
    <row r="81" spans="1:7" ht="16.5" thickBot="1">
      <c r="A81" s="29" t="s">
        <v>78</v>
      </c>
      <c r="B81" s="6"/>
      <c r="C81" s="6"/>
      <c r="D81" s="6"/>
    </row>
    <row r="82" spans="1:7" ht="15.75" thickBot="1">
      <c r="A82" s="51" t="s">
        <v>6</v>
      </c>
      <c r="B82" s="51" t="s">
        <v>6</v>
      </c>
      <c r="C82" s="52" t="s">
        <v>79</v>
      </c>
      <c r="D82" s="53">
        <v>1801007</v>
      </c>
    </row>
    <row r="83" spans="1:7">
      <c r="A83" s="51"/>
      <c r="B83" s="51"/>
      <c r="C83" s="52" t="s">
        <v>24</v>
      </c>
      <c r="D83" s="28"/>
    </row>
    <row r="84" spans="1:7" ht="15.75" thickBot="1"/>
    <row r="85" spans="1:7" ht="63.75" thickBot="1">
      <c r="A85" s="34" t="s">
        <v>80</v>
      </c>
      <c r="B85" s="32" t="s">
        <v>26</v>
      </c>
      <c r="C85" s="32" t="s">
        <v>81</v>
      </c>
      <c r="D85" s="54" t="s">
        <v>82</v>
      </c>
    </row>
    <row r="86" spans="1:7" ht="16.5" thickBot="1">
      <c r="A86" s="35">
        <v>1</v>
      </c>
      <c r="B86" s="36">
        <v>2</v>
      </c>
      <c r="C86" s="36">
        <v>3</v>
      </c>
      <c r="D86" s="36">
        <v>4</v>
      </c>
    </row>
    <row r="87" spans="1:7" ht="32.25" thickBot="1">
      <c r="A87" s="38" t="s">
        <v>83</v>
      </c>
      <c r="B87" s="36">
        <v>2000</v>
      </c>
      <c r="C87" s="39">
        <v>64574.2</v>
      </c>
      <c r="D87" s="39">
        <v>36724.400000000001</v>
      </c>
    </row>
    <row r="88" spans="1:7" ht="16.5" thickBot="1">
      <c r="A88" s="38" t="s">
        <v>84</v>
      </c>
      <c r="B88" s="36">
        <v>2120</v>
      </c>
      <c r="C88" s="39">
        <v>16840.3</v>
      </c>
      <c r="D88" s="39">
        <v>13041.5</v>
      </c>
    </row>
    <row r="89" spans="1:7" ht="16.5" thickBot="1">
      <c r="A89" s="38" t="s">
        <v>85</v>
      </c>
      <c r="B89" s="36">
        <v>2240</v>
      </c>
      <c r="C89" s="39">
        <f>10+673</f>
        <v>683</v>
      </c>
      <c r="D89" s="39">
        <v>294.10000000000002</v>
      </c>
    </row>
    <row r="90" spans="1:7" ht="16.5" thickBot="1">
      <c r="A90" s="41" t="s">
        <v>86</v>
      </c>
      <c r="B90" s="42">
        <v>2280</v>
      </c>
      <c r="C90" s="39">
        <f>C87+C88+C89</f>
        <v>82097.5</v>
      </c>
      <c r="D90" s="39">
        <f>D87+D88+D89</f>
        <v>50060</v>
      </c>
      <c r="G90">
        <v>35330725.469999991</v>
      </c>
    </row>
    <row r="91" spans="1:7" ht="32.25" thickBot="1">
      <c r="A91" s="38" t="s">
        <v>87</v>
      </c>
      <c r="B91" s="36">
        <v>2050</v>
      </c>
      <c r="C91" s="55">
        <v>-49370</v>
      </c>
      <c r="D91" s="55">
        <v>-35459.199999999997</v>
      </c>
      <c r="G91">
        <v>35829781.5</v>
      </c>
    </row>
    <row r="92" spans="1:7" ht="16.5" thickBot="1">
      <c r="A92" s="38" t="s">
        <v>88</v>
      </c>
      <c r="B92" s="36">
        <v>2180</v>
      </c>
      <c r="C92" s="55">
        <f>-7164-13832.5</f>
        <v>-20996.5</v>
      </c>
      <c r="D92" s="55">
        <f>-13879.2</f>
        <v>-13879.2</v>
      </c>
    </row>
    <row r="93" spans="1:7" ht="16.5" thickBot="1">
      <c r="A93" s="38" t="s">
        <v>89</v>
      </c>
      <c r="B93" s="36">
        <v>2270</v>
      </c>
      <c r="C93" s="55">
        <v>-411</v>
      </c>
      <c r="D93" s="55">
        <v>-5.9</v>
      </c>
    </row>
    <row r="94" spans="1:7" ht="15.75">
      <c r="A94" s="56" t="s">
        <v>90</v>
      </c>
      <c r="B94" s="57">
        <v>2285</v>
      </c>
      <c r="C94" s="58">
        <f>C91+C92+C93</f>
        <v>-70777.5</v>
      </c>
      <c r="D94" s="58">
        <f>D91+D92+D93</f>
        <v>-49344.299999999996</v>
      </c>
    </row>
    <row r="95" spans="1:7" ht="16.5" thickBot="1">
      <c r="A95" s="38" t="s">
        <v>91</v>
      </c>
      <c r="B95" s="59"/>
      <c r="C95" s="60"/>
      <c r="D95" s="60"/>
    </row>
    <row r="96" spans="1:7" ht="15.75">
      <c r="A96" s="45" t="s">
        <v>92</v>
      </c>
      <c r="B96" s="61">
        <v>2290</v>
      </c>
      <c r="C96" s="58">
        <f>C90+C94</f>
        <v>11320</v>
      </c>
      <c r="D96" s="58">
        <f>D90+D94</f>
        <v>715.70000000000437</v>
      </c>
    </row>
    <row r="97" spans="1:4" ht="16.5" thickBot="1">
      <c r="A97" s="38" t="s">
        <v>93</v>
      </c>
      <c r="B97" s="62"/>
      <c r="C97" s="63"/>
      <c r="D97" s="63"/>
    </row>
    <row r="98" spans="1:4" ht="16.5" thickBot="1">
      <c r="A98" s="38" t="s">
        <v>94</v>
      </c>
      <c r="B98" s="36">
        <v>2300</v>
      </c>
      <c r="C98" s="55" t="s">
        <v>63</v>
      </c>
      <c r="D98" s="55" t="s">
        <v>63</v>
      </c>
    </row>
    <row r="99" spans="1:4" ht="15.75">
      <c r="A99" s="56" t="s">
        <v>95</v>
      </c>
      <c r="B99" s="57">
        <v>2350</v>
      </c>
      <c r="C99" s="58">
        <f>C96</f>
        <v>11320</v>
      </c>
      <c r="D99" s="58">
        <f>D96</f>
        <v>715.70000000000437</v>
      </c>
    </row>
    <row r="100" spans="1:4" ht="16.5" thickBot="1">
      <c r="A100" s="38" t="s">
        <v>96</v>
      </c>
      <c r="B100" s="59"/>
      <c r="C100" s="63"/>
      <c r="D100" s="63"/>
    </row>
    <row r="102" spans="1:4" ht="15.75">
      <c r="A102" s="64"/>
    </row>
    <row r="104" spans="1:4" ht="15.75">
      <c r="A104" s="65" t="s">
        <v>97</v>
      </c>
      <c r="B104" s="30"/>
      <c r="C104" s="30" t="s">
        <v>98</v>
      </c>
    </row>
    <row r="105" spans="1:4">
      <c r="A105" s="65"/>
      <c r="B105" s="52" t="s">
        <v>99</v>
      </c>
      <c r="C105" s="52" t="s">
        <v>100</v>
      </c>
    </row>
    <row r="106" spans="1:4" ht="15.75">
      <c r="A106" s="65" t="s">
        <v>101</v>
      </c>
      <c r="B106" s="30"/>
      <c r="C106" s="30" t="s">
        <v>102</v>
      </c>
    </row>
    <row r="107" spans="1:4">
      <c r="A107" s="65"/>
      <c r="B107" s="66" t="s">
        <v>99</v>
      </c>
      <c r="C107" s="66" t="s">
        <v>100</v>
      </c>
    </row>
    <row r="108" spans="1:4">
      <c r="A108" s="67" t="s">
        <v>103</v>
      </c>
      <c r="B108" s="68"/>
      <c r="C108" s="68"/>
      <c r="D108" s="68"/>
    </row>
    <row r="109" spans="1:4">
      <c r="A109" s="68"/>
      <c r="B109" s="68"/>
      <c r="C109" s="68"/>
      <c r="D109" s="68"/>
    </row>
    <row r="110" spans="1:4">
      <c r="A110" s="68"/>
      <c r="B110" s="68"/>
      <c r="C110" s="68"/>
      <c r="D110" s="68"/>
    </row>
  </sheetData>
  <mergeCells count="33">
    <mergeCell ref="A104:A105"/>
    <mergeCell ref="A106:A107"/>
    <mergeCell ref="A108:D110"/>
    <mergeCell ref="B96:B97"/>
    <mergeCell ref="C96:C97"/>
    <mergeCell ref="D96:D97"/>
    <mergeCell ref="B99:B100"/>
    <mergeCell ref="C99:C100"/>
    <mergeCell ref="D99:D100"/>
    <mergeCell ref="A81:D81"/>
    <mergeCell ref="A82:A83"/>
    <mergeCell ref="B82:B83"/>
    <mergeCell ref="B94:B95"/>
    <mergeCell ref="C94:C95"/>
    <mergeCell ref="D94:D95"/>
    <mergeCell ref="A21:D21"/>
    <mergeCell ref="A22:D22"/>
    <mergeCell ref="A23:D23"/>
    <mergeCell ref="C68:C69"/>
    <mergeCell ref="D68:D69"/>
    <mergeCell ref="A80:D80"/>
    <mergeCell ref="B15:B16"/>
    <mergeCell ref="C15:E15"/>
    <mergeCell ref="C16:E16"/>
    <mergeCell ref="C17:E17"/>
    <mergeCell ref="C18:E18"/>
    <mergeCell ref="C19:E19"/>
    <mergeCell ref="A7:D7"/>
    <mergeCell ref="C9:E9"/>
    <mergeCell ref="C11:E11"/>
    <mergeCell ref="C12:E12"/>
    <mergeCell ref="C13:E13"/>
    <mergeCell ref="C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2023-11-28T13:54:36Z</dcterms:modified>
</cp:coreProperties>
</file>