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085" windowWidth="12000" windowHeight="5880" tabRatio="837"/>
  </bookViews>
  <sheets>
    <sheet name="I. Фін результат" sheetId="20" r:id="rId1"/>
    <sheet name="Інформація 1" sheetId="22" r:id="rId2"/>
    <sheet name="Інформація 2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результат'!$5:$5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'I. Фін результат'!$A$1:$W$134</definedName>
    <definedName name="_xlnm.Print_Area" localSheetId="1">'Інформація 1'!$A$1:$E$20</definedName>
    <definedName name="_xlnm.Print_Area" localSheetId="2">'Інформація 2'!$A$1:$J$16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14210" fullCalcOnLoad="1"/>
</workbook>
</file>

<file path=xl/calcChain.xml><?xml version="1.0" encoding="utf-8"?>
<calcChain xmlns="http://schemas.openxmlformats.org/spreadsheetml/2006/main">
  <c r="E51" i="20"/>
  <c r="F51"/>
  <c r="G51"/>
  <c r="H51"/>
  <c r="I51"/>
  <c r="E107"/>
  <c r="G63"/>
  <c r="G72"/>
  <c r="G94"/>
  <c r="G89"/>
  <c r="H63"/>
  <c r="H72"/>
  <c r="H94"/>
  <c r="H89"/>
  <c r="I63"/>
  <c r="I72"/>
  <c r="I94"/>
  <c r="I89"/>
  <c r="F63"/>
  <c r="F72"/>
  <c r="F94"/>
  <c r="F89"/>
  <c r="G65"/>
  <c r="H65"/>
  <c r="I65"/>
  <c r="F65"/>
  <c r="L37"/>
  <c r="E108"/>
  <c r="E63"/>
  <c r="E72"/>
  <c r="E94"/>
  <c r="E89"/>
  <c r="E93"/>
  <c r="E91"/>
  <c r="E65"/>
  <c r="E116"/>
  <c r="E124"/>
  <c r="T48"/>
  <c r="N47"/>
  <c r="E48"/>
  <c r="E117"/>
  <c r="E125"/>
  <c r="D125"/>
  <c r="D124"/>
  <c r="C94"/>
  <c r="C89"/>
  <c r="C47"/>
  <c r="C63"/>
  <c r="C75"/>
  <c r="C74"/>
  <c r="C65"/>
  <c r="E96"/>
  <c r="D94"/>
  <c r="D72"/>
  <c r="D63"/>
  <c r="D51"/>
  <c r="C125"/>
  <c r="C124"/>
  <c r="C107"/>
  <c r="D20" i="22"/>
  <c r="I124" i="20"/>
  <c r="H125"/>
  <c r="I117"/>
  <c r="I125"/>
  <c r="G117"/>
  <c r="G125"/>
  <c r="G124"/>
  <c r="H124"/>
  <c r="F9" i="23"/>
  <c r="G9"/>
  <c r="H9"/>
  <c r="I9"/>
  <c r="J9"/>
  <c r="E8"/>
  <c r="E9"/>
  <c r="E19" i="22"/>
  <c r="E20"/>
</calcChain>
</file>

<file path=xl/sharedStrings.xml><?xml version="1.0" encoding="utf-8"?>
<sst xmlns="http://schemas.openxmlformats.org/spreadsheetml/2006/main" count="238" uniqueCount="211">
  <si>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</si>
  <si>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</si>
  <si>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</si>
  <si>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</si>
  <si>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</si>
  <si>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</si>
  <si>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Код рядка </t>
  </si>
  <si>
    <t>Усього доходів</t>
  </si>
  <si>
    <t>Додаток 1</t>
  </si>
  <si>
    <t>збиток</t>
  </si>
  <si>
    <t>Інші операційні витрати</t>
  </si>
  <si>
    <t>Усього</t>
  </si>
  <si>
    <t xml:space="preserve">ІV </t>
  </si>
  <si>
    <t>за минулий рік</t>
  </si>
  <si>
    <t>за плановий рік</t>
  </si>
  <si>
    <t>у тому числі:</t>
  </si>
  <si>
    <t xml:space="preserve">до Порядку складання, затвердження </t>
  </si>
  <si>
    <t>Інформація</t>
  </si>
  <si>
    <t xml:space="preserve">за ЄДРПОУ </t>
  </si>
  <si>
    <t>(найменування підприємства)</t>
  </si>
  <si>
    <t>Рік</t>
  </si>
  <si>
    <t>Адміністративні витрати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</si>
  <si>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</si>
  <si>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</si>
  <si>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</si>
  <si>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</si>
  <si>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Марка</t>
  </si>
  <si>
    <t>Рік придбання</t>
  </si>
  <si>
    <t>Витрати, усього</t>
  </si>
  <si>
    <t xml:space="preserve">та контролю виконання фінансового плану </t>
  </si>
  <si>
    <t>Коди</t>
  </si>
  <si>
    <t>Найменування показника</t>
  </si>
  <si>
    <t>Питома вага в загальному обсязі реалізації, %</t>
  </si>
  <si>
    <t>Інші операційні доходи</t>
  </si>
  <si>
    <t>Дохід від участі в капіталі</t>
  </si>
  <si>
    <t>Інші фінансові доходи</t>
  </si>
  <si>
    <t>Інші доходи</t>
  </si>
  <si>
    <t>Інші витрати</t>
  </si>
  <si>
    <t>Директор</t>
  </si>
  <si>
    <t>М.П.</t>
  </si>
  <si>
    <t>ЗАТВЕРДЖУЮ</t>
  </si>
  <si>
    <t>(посада керівника органу управління підприємством)</t>
  </si>
  <si>
    <t>_______________  20___ р.</t>
  </si>
  <si>
    <t>ПОГОДЖУЮ</t>
  </si>
  <si>
    <t>_______________  20 ___ р.</t>
  </si>
  <si>
    <t>1.Формування прибутку підприємства</t>
  </si>
  <si>
    <t>Доходи</t>
  </si>
  <si>
    <t>010</t>
  </si>
  <si>
    <t>Дохід (виручка)від реалізації продукції (товарів, робіт, послуг)</t>
  </si>
  <si>
    <t>в т.ч. за рахунок бюджетних коштів</t>
  </si>
  <si>
    <t>011</t>
  </si>
  <si>
    <t>Податок на додану вартість</t>
  </si>
  <si>
    <t>020</t>
  </si>
  <si>
    <t>Інші вирахування з доходу</t>
  </si>
  <si>
    <t>030</t>
  </si>
  <si>
    <t>Чистий дохід (виручка) від реалізації продукції (товарів, робіт, послуг)</t>
  </si>
  <si>
    <t>040</t>
  </si>
  <si>
    <t>050</t>
  </si>
  <si>
    <t>дохід від операційної оренди активів</t>
  </si>
  <si>
    <t>051</t>
  </si>
  <si>
    <t>одержані гранти та субсидії</t>
  </si>
  <si>
    <t>052</t>
  </si>
  <si>
    <t>дохід від реалізації необоротних активів утримуваних для продажу</t>
  </si>
  <si>
    <t>053</t>
  </si>
  <si>
    <t>060</t>
  </si>
  <si>
    <t>070</t>
  </si>
  <si>
    <t>080</t>
  </si>
  <si>
    <t>дохід від реалізації фінансових інвестицій</t>
  </si>
  <si>
    <t>081</t>
  </si>
  <si>
    <t>дохід від безоплатно одержаних активів</t>
  </si>
  <si>
    <t>082</t>
  </si>
  <si>
    <t>090</t>
  </si>
  <si>
    <t>Витрати</t>
  </si>
  <si>
    <t>Собівартість реалізованої продукції (товарів, робіт і послуг)</t>
  </si>
  <si>
    <t>100</t>
  </si>
  <si>
    <t>110</t>
  </si>
  <si>
    <t xml:space="preserve">Витрати на збут </t>
  </si>
  <si>
    <t>120</t>
  </si>
  <si>
    <t>130</t>
  </si>
  <si>
    <t xml:space="preserve">Фінансові витрати  </t>
  </si>
  <si>
    <t>140</t>
  </si>
  <si>
    <t>Витрати від участі в капіталі</t>
  </si>
  <si>
    <t>150</t>
  </si>
  <si>
    <t>160</t>
  </si>
  <si>
    <t>Усього витрати</t>
  </si>
  <si>
    <t>170</t>
  </si>
  <si>
    <t>Фінансові результати діяльності:</t>
  </si>
  <si>
    <t>Валовий прибуток (збиток):</t>
  </si>
  <si>
    <t>180</t>
  </si>
  <si>
    <t>прибуток</t>
  </si>
  <si>
    <t>181</t>
  </si>
  <si>
    <t>182</t>
  </si>
  <si>
    <t>Фінансові результати від операційної діяльності</t>
  </si>
  <si>
    <t>190</t>
  </si>
  <si>
    <t>191</t>
  </si>
  <si>
    <t>192</t>
  </si>
  <si>
    <t>Фінансові результати від звичайної діяльності до оподаткування:</t>
  </si>
  <si>
    <t>200</t>
  </si>
  <si>
    <t>201</t>
  </si>
  <si>
    <t>202</t>
  </si>
  <si>
    <t>Податок на прибуток</t>
  </si>
  <si>
    <t>210</t>
  </si>
  <si>
    <t>Чистий:</t>
  </si>
  <si>
    <t>220</t>
  </si>
  <si>
    <t>221</t>
  </si>
  <si>
    <t>222</t>
  </si>
  <si>
    <t>Відрахування частини прибутку до бюджету м.Кременчука</t>
  </si>
  <si>
    <t>230</t>
  </si>
  <si>
    <t>Матеріальні затрати</t>
  </si>
  <si>
    <t>Разом (сума рядків з 240 по 280)</t>
  </si>
  <si>
    <t>2.Елементи операційних витрат (разом)</t>
  </si>
  <si>
    <t>3.Обов'язкові платежі підприємства до бюджету та державних цільових фондів</t>
  </si>
  <si>
    <t>Сплата поточних податків та обов'язкових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</si>
  <si>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</si>
  <si>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</si>
  <si>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</si>
  <si>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 (розшифрувати):</t>
  </si>
  <si>
    <t>відрахування частини чистого прибутку комунальними підприємствами</t>
  </si>
  <si>
    <t>304/1</t>
  </si>
  <si>
    <t>304/2</t>
  </si>
  <si>
    <t>Погашення податкової заборгованості, у тому числі:</t>
  </si>
  <si>
    <t xml:space="preserve">погашення реструктуризованих та відстрочених сум, що підлягають сплаті у поточному році до бюджету </t>
  </si>
  <si>
    <t>неустойки (штрафи, пені)</t>
  </si>
  <si>
    <t>Внески до державних цільових фондів, у тому числі:</t>
  </si>
  <si>
    <t>внески до фондів соціального страхування - єдиний внесок на загальнообов'язкове державне соціальне страхування</t>
  </si>
  <si>
    <t>Інші обов'язкові платежі, у тому числі:</t>
  </si>
  <si>
    <t>місцеві податки та збори</t>
  </si>
  <si>
    <t>4.Капітальні інвестиції протягом року</t>
  </si>
  <si>
    <t>Капітальне будівництво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</si>
  <si>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</si>
  <si>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</si>
  <si>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</si>
  <si>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</si>
  <si>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340, 350 ,360, 370,  380)</t>
  </si>
  <si>
    <t>в т.ч. за рахунок бюджетних коштів (сума рядків 341, 351, 361, 371, 381)</t>
  </si>
  <si>
    <t>5.Додаткова інформація</t>
  </si>
  <si>
    <t>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</si>
  <si>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</si>
  <si>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</si>
  <si>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із виплати заробітної плати</t>
  </si>
  <si>
    <t>____________</t>
  </si>
  <si>
    <t>Види діяльності (указати всі види діяльності)</t>
  </si>
  <si>
    <t>Разом</t>
  </si>
  <si>
    <t>3.Витрати на утримання транспорту (у складі адміністративних витрат)</t>
  </si>
  <si>
    <t>N з/п</t>
  </si>
  <si>
    <t>Ціль використання</t>
  </si>
  <si>
    <t>У тому числі за їх видами</t>
  </si>
  <si>
    <t>Матеріальні витрати</t>
  </si>
  <si>
    <t>Оплата праці</t>
  </si>
  <si>
    <t>інші (військовий збір)</t>
  </si>
  <si>
    <t>інші платежі (плата за користування надрами, екоподаток, спеціальне використання водних ресурсів)</t>
  </si>
  <si>
    <t>інші (рентна плата, податок на землю)</t>
  </si>
  <si>
    <t xml:space="preserve">до державних цільових фондів </t>
  </si>
  <si>
    <t>Заступник міського голови</t>
  </si>
  <si>
    <t>Начальник управління охорони здоров'я</t>
  </si>
  <si>
    <t>Основні фінансові показники</t>
  </si>
  <si>
    <t>Одиниці виміру: тис. гривень</t>
  </si>
  <si>
    <t>(підпис)                   (ініціали, прізвище)</t>
  </si>
  <si>
    <t>(підпис)                (ініціали, прізвище)</t>
  </si>
  <si>
    <t>Комунальне некомерційне медичне підприємство "Центр первинної медико-санітарної допомоги № 3" м. Кременчука</t>
  </si>
  <si>
    <t>Загальна медична практика</t>
  </si>
  <si>
    <t>М.А. Чорнявська</t>
  </si>
  <si>
    <t>Комунальне некомерційне медичне підприємство «Центр первинної медико-санітарної допомоги № 3» м. Кременчука (надалі-Підприємство) є закладом охорони здоров’я – комунальним унітарним некомерційним неприбутковим підприємством, що надає первинну медичну допомогу та здійснює управління медичним обслуговуванням населення міста Кременчука, вживає заходи з профілактики захворювань населення та підтримання громадського здоров’я. Підприємство створене за рішенням Кременчуцької міської ради Полтавської області від 07 вересня 2017 року «Про реорганізацію комунальних закладів Центри первинної медико-санітарної допомоги № 1,2,3 шляхом перетворення» відповідно до Закону України «Про місцеве самоврядування в Україні» шляхом перетворення Комунального закладу «Центр первинної медико-санітарної допомоги № 3» у комунальне некомерційне медичне підприємство «Центр первинної медико-санітарної допомоги № 3» м. Кременчука.</t>
  </si>
  <si>
    <t>Загальна інформація про підприємство (резюме)</t>
  </si>
  <si>
    <t>1. Дані про підприємство, персонал та фонд оплати праці</t>
  </si>
  <si>
    <t>2. Інформація про бізнес підприємства (код рядка 040 фінансового плану)</t>
  </si>
  <si>
    <t xml:space="preserve">Директор </t>
  </si>
  <si>
    <t>посада</t>
  </si>
  <si>
    <r>
      <t xml:space="preserve">____________  </t>
    </r>
    <r>
      <rPr>
        <b/>
        <sz val="18"/>
        <rFont val="Times New Roman"/>
        <family val="1"/>
        <charset val="204"/>
      </rPr>
      <t xml:space="preserve"> </t>
    </r>
    <r>
      <rPr>
        <b/>
        <u/>
        <sz val="18"/>
        <rFont val="Times New Roman"/>
        <family val="1"/>
        <charset val="204"/>
      </rPr>
      <t>О.П.УСАНОВА</t>
    </r>
  </si>
  <si>
    <t>(посада)</t>
  </si>
  <si>
    <t>(підпис)</t>
  </si>
  <si>
    <t>(ініціали, прізвище)</t>
  </si>
  <si>
    <t>Господарське призначення</t>
  </si>
  <si>
    <r>
      <t xml:space="preserve">Орган  управління  </t>
    </r>
    <r>
      <rPr>
        <b/>
        <sz val="18"/>
        <rFont val="Times New Roman"/>
        <family val="1"/>
        <charset val="204"/>
      </rPr>
      <t xml:space="preserve"> Управління  охорони здоров'я виконавчого комітету Кременчуцької міської ради</t>
    </r>
  </si>
  <si>
    <r>
      <t xml:space="preserve">Галузь </t>
    </r>
    <r>
      <rPr>
        <b/>
        <sz val="18"/>
        <rFont val="Times New Roman"/>
        <family val="1"/>
        <charset val="204"/>
      </rPr>
      <t xml:space="preserve">Охорона здоров'я      </t>
    </r>
  </si>
  <si>
    <t>07184</t>
  </si>
  <si>
    <t>комунальних підприємств Кременчуцької міської ради Полтавської області</t>
  </si>
  <si>
    <r>
      <t xml:space="preserve">_________ </t>
    </r>
    <r>
      <rPr>
        <b/>
        <sz val="18"/>
        <rFont val="Times New Roman"/>
        <family val="1"/>
        <charset val="204"/>
      </rPr>
      <t xml:space="preserve">  М.В. СЕРЕДА</t>
    </r>
  </si>
  <si>
    <t>до фінансового плану на 2019 рік</t>
  </si>
  <si>
    <r>
      <rPr>
        <b/>
        <sz val="14"/>
        <rFont val="Times New Roman"/>
        <family val="1"/>
        <charset val="204"/>
      </rPr>
      <t xml:space="preserve">Фонд оплати праці - </t>
    </r>
    <r>
      <rPr>
        <sz val="14"/>
        <rFont val="Times New Roman"/>
        <family val="1"/>
        <charset val="204"/>
      </rPr>
      <t xml:space="preserve"> 48 039  тис. гривень</t>
    </r>
  </si>
  <si>
    <r>
      <rPr>
        <b/>
        <sz val="14"/>
        <rFont val="Times New Roman"/>
        <family val="1"/>
        <charset val="204"/>
      </rPr>
      <t>Витрати на оплату праці</t>
    </r>
    <r>
      <rPr>
        <sz val="14"/>
        <rFont val="Times New Roman"/>
        <family val="1"/>
        <charset val="204"/>
      </rPr>
      <t xml:space="preserve">  -  39 376 тис. гривень</t>
    </r>
  </si>
  <si>
    <r>
      <rPr>
        <b/>
        <sz val="14"/>
        <rFont val="Times New Roman"/>
        <family val="1"/>
        <charset val="204"/>
      </rPr>
      <t>Середньомісячна заробітна плата -</t>
    </r>
    <r>
      <rPr>
        <sz val="14"/>
        <rFont val="Times New Roman"/>
        <family val="1"/>
        <charset val="204"/>
      </rPr>
      <t xml:space="preserve">  11  тис. грн.</t>
    </r>
  </si>
  <si>
    <r>
      <rPr>
        <b/>
        <sz val="14"/>
        <rFont val="Times New Roman"/>
        <family val="1"/>
        <charset val="204"/>
      </rPr>
      <t>Середньооблікова кількість усіх працівників у еквіваленті повної зайнятості</t>
    </r>
    <r>
      <rPr>
        <sz val="14"/>
        <rFont val="Times New Roman"/>
        <family val="1"/>
        <charset val="204"/>
      </rPr>
      <t xml:space="preserve">  286  осіб, у тому числі з відокремленням чисельності апарату підприємства та розмежуванням категорій працівників (порівняно з фактичними даними року, що минув, запаланованим рівнем поточного року та даними планового року). У разі збільшення фонду оплати праці в плановому році порівняно з установленим рівнем попереднього року надати обгрунтування.</t>
    </r>
  </si>
  <si>
    <t>Сitroen Berligo</t>
  </si>
  <si>
    <t xml:space="preserve">Плановий показник чистого доходу (виручки) від реалізації продукції (товарів, робіт, послуг) на 2019 рік </t>
  </si>
  <si>
    <t>Фактичний показник отриманого чистого доходу (виручки) від реалізації продукції (товарів, робіт, послуг) за минулий 2018 рік</t>
  </si>
  <si>
    <t>86.23</t>
  </si>
  <si>
    <r>
      <t xml:space="preserve">Підприємство  </t>
    </r>
    <r>
      <rPr>
        <b/>
        <sz val="18"/>
        <rFont val="Times New Roman"/>
        <family val="1"/>
        <charset val="204"/>
      </rPr>
      <t xml:space="preserve">Комунальне некомерційне медичне підприємство "Міська дитяча стоматолгічна поліклініка" </t>
    </r>
  </si>
  <si>
    <t>Факт минулого 2018 року</t>
  </si>
  <si>
    <t>Фінансовий план поточного 2019 року</t>
  </si>
  <si>
    <t>Плановий 2020 рік</t>
  </si>
  <si>
    <t xml:space="preserve"> ФІНАНСОВИЙ ПЛАН ПІДПРИЄМСТВА НА 2020 рік </t>
  </si>
  <si>
    <r>
      <t xml:space="preserve">Місцезнаходження  </t>
    </r>
    <r>
      <rPr>
        <b/>
        <sz val="16"/>
        <rFont val="Times New Roman"/>
        <family val="1"/>
        <charset val="204"/>
      </rPr>
      <t>39600, Полтавська область, м.Кременчук, проспект Свободи, буд. 26/41</t>
    </r>
  </si>
  <si>
    <r>
      <t>Телефон</t>
    </r>
    <r>
      <rPr>
        <b/>
        <sz val="16"/>
        <rFont val="Times New Roman"/>
        <family val="1"/>
        <charset val="204"/>
      </rPr>
      <t xml:space="preserve"> 0960560500  758816</t>
    </r>
  </si>
  <si>
    <r>
      <t xml:space="preserve">Прізвище та ініціали керівника </t>
    </r>
    <r>
      <rPr>
        <b/>
        <sz val="16"/>
        <rFont val="Times New Roman"/>
        <family val="1"/>
        <charset val="204"/>
      </rPr>
      <t xml:space="preserve"> Ярина Галина Іванівна</t>
    </r>
  </si>
  <si>
    <t>Г.І. Ярина</t>
  </si>
  <si>
    <t xml:space="preserve">в т. ч. капітальні видатки </t>
  </si>
  <si>
    <t>6 міс.2019 р. =472000 грн. х2=944000 грн. х15% =1085,6 грн</t>
  </si>
  <si>
    <t>кек 2240-50% админвитрати +матеріальна допомога іншим +кек 2280 + кек 2800=</t>
  </si>
  <si>
    <t>админвитрати:</t>
  </si>
  <si>
    <t>інші операц.:</t>
  </si>
  <si>
    <t>=170500 грн</t>
  </si>
  <si>
    <t>=245000 грн- 50% = 122500 грн. +40000 грн. мат . +1000 грн. + 8000 грн ПДВ=</t>
  </si>
  <si>
    <t>Витрати на оплату праці:</t>
  </si>
  <si>
    <t>Спецрахунок 15000 грн.</t>
  </si>
  <si>
    <t>Факт бюджет 2019 р. =1583693+нсзу1561475 =3145168 грн х20%=3774201 грн</t>
  </si>
  <si>
    <t>РАЗОМ:</t>
  </si>
  <si>
    <t>3789,2 тис. грн.</t>
  </si>
  <si>
    <t>1,5% від ФЗП</t>
  </si>
  <si>
    <t>22% на ФЗП</t>
  </si>
  <si>
    <r>
      <t xml:space="preserve">Вид економічної діяльності  </t>
    </r>
    <r>
      <rPr>
        <b/>
        <sz val="16"/>
        <rFont val="Times New Roman"/>
        <family val="1"/>
        <charset val="204"/>
      </rPr>
      <t>Стоматологічна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 xml:space="preserve"> практика  </t>
    </r>
  </si>
</sst>
</file>

<file path=xl/styles.xml><?xml version="1.0" encoding="utf-8"?>
<styleSheet xmlns="http://schemas.openxmlformats.org/spreadsheetml/2006/main">
  <numFmts count="15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0.0"/>
    <numFmt numFmtId="167" formatCode="#,##0.0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#,##0.0_ ;[Red]\-#,##0.0\ "/>
    <numFmt numFmtId="173" formatCode="0.0;\(0.0\);\ ;\-"/>
    <numFmt numFmtId="174" formatCode="_(* #,##0.0_);_(* \(#,##0.0\);_(* &quot;-&quot;??_);_(@_)"/>
    <numFmt numFmtId="175" formatCode="_(* #,##0_);_(* \(#,##0\);_(* &quot;-&quot;??_);_(@_)"/>
  </numFmts>
  <fonts count="8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12"/>
      <name val="Arial Cyr"/>
      <charset val="204"/>
    </font>
    <font>
      <sz val="16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i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5" fontId="14" fillId="0" borderId="0" applyFont="0" applyFill="0" applyBorder="0" applyAlignment="0" applyProtection="0"/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68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4" fillId="0" borderId="0"/>
    <xf numFmtId="0" fontId="14" fillId="0" borderId="0"/>
    <xf numFmtId="0" fontId="2" fillId="24" borderId="9" applyNumberFormat="0" applyFont="0" applyAlignment="0" applyProtection="0"/>
    <xf numFmtId="4" fontId="50" fillId="25" borderId="3">
      <alignment horizontal="right" vertical="center"/>
      <protection locked="0"/>
    </xf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69" fontId="14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14" fillId="0" borderId="0"/>
    <xf numFmtId="0" fontId="2" fillId="0" borderId="0"/>
    <xf numFmtId="0" fontId="14" fillId="0" borderId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4" borderId="9" applyNumberFormat="0" applyFont="0" applyAlignment="0" applyProtection="0"/>
    <xf numFmtId="0" fontId="14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0" fontId="66" fillId="0" borderId="0" applyFont="0" applyFill="0" applyBorder="0" applyAlignment="0" applyProtection="0"/>
    <xf numFmtId="171" fontId="6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3" fontId="68" fillId="22" borderId="12" applyFill="0" applyBorder="0">
      <alignment horizontal="center" vertical="center" wrapText="1"/>
      <protection locked="0"/>
    </xf>
    <xf numFmtId="168" fontId="69" fillId="0" borderId="0">
      <alignment wrapText="1"/>
    </xf>
    <xf numFmtId="168" fontId="36" fillId="0" borderId="0">
      <alignment wrapText="1"/>
    </xf>
  </cellStyleXfs>
  <cellXfs count="213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5" fontId="5" fillId="0" borderId="0" xfId="0" applyNumberFormat="1" applyFont="1" applyFill="1" applyBorder="1" applyAlignment="1">
      <alignment horizontal="center" vertical="center" wrapText="1"/>
    </xf>
    <xf numFmtId="174" fontId="5" fillId="0" borderId="0" xfId="0" applyNumberFormat="1" applyFont="1" applyFill="1" applyBorder="1" applyAlignment="1">
      <alignment horizontal="center" vertical="center" wrapText="1"/>
    </xf>
    <xf numFmtId="175" fontId="4" fillId="0" borderId="0" xfId="0" applyNumberFormat="1" applyFont="1" applyFill="1" applyBorder="1" applyAlignment="1">
      <alignment horizontal="center" vertical="center" wrapText="1"/>
    </xf>
    <xf numFmtId="174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75" fontId="5" fillId="0" borderId="0" xfId="0" quotePrefix="1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70" fillId="0" borderId="0" xfId="0" applyFont="1"/>
    <xf numFmtId="0" fontId="3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2" borderId="0" xfId="0" applyFont="1" applyFill="1" applyBorder="1" applyAlignment="1">
      <alignment vertical="center"/>
    </xf>
    <xf numFmtId="0" fontId="4" fillId="22" borderId="0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horizontal="center" vertical="center" wrapText="1"/>
    </xf>
    <xf numFmtId="0" fontId="4" fillId="22" borderId="0" xfId="0" applyFont="1" applyFill="1" applyBorder="1" applyAlignment="1">
      <alignment vertical="center"/>
    </xf>
    <xf numFmtId="0" fontId="5" fillId="22" borderId="0" xfId="0" applyFont="1" applyFill="1" applyAlignment="1">
      <alignment vertical="center"/>
    </xf>
    <xf numFmtId="0" fontId="4" fillId="22" borderId="0" xfId="0" applyFont="1" applyFill="1" applyAlignment="1">
      <alignment vertical="center"/>
    </xf>
    <xf numFmtId="0" fontId="5" fillId="22" borderId="0" xfId="0" applyFont="1" applyFill="1" applyBorder="1" applyAlignment="1">
      <alignment horizontal="left" vertical="center" wrapText="1"/>
    </xf>
    <xf numFmtId="0" fontId="5" fillId="22" borderId="0" xfId="0" applyFont="1" applyFill="1" applyBorder="1" applyAlignment="1">
      <alignment horizontal="center" vertical="center"/>
    </xf>
    <xf numFmtId="167" fontId="5" fillId="22" borderId="0" xfId="0" applyNumberFormat="1" applyFont="1" applyFill="1" applyBorder="1" applyAlignment="1">
      <alignment horizontal="center" vertical="center" wrapText="1"/>
    </xf>
    <xf numFmtId="167" fontId="5" fillId="22" borderId="0" xfId="0" applyNumberFormat="1" applyFont="1" applyFill="1" applyBorder="1" applyAlignment="1">
      <alignment horizontal="right" vertical="center" wrapText="1"/>
    </xf>
    <xf numFmtId="0" fontId="5" fillId="22" borderId="0" xfId="0" applyFont="1" applyFill="1" applyBorder="1" applyAlignment="1">
      <alignment vertical="center" wrapText="1"/>
    </xf>
    <xf numFmtId="0" fontId="71" fillId="22" borderId="0" xfId="0" applyFont="1" applyFill="1" applyBorder="1" applyAlignment="1">
      <alignment horizontal="center"/>
    </xf>
    <xf numFmtId="167" fontId="5" fillId="22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72" fillId="0" borderId="0" xfId="0" applyFont="1"/>
    <xf numFmtId="0" fontId="75" fillId="22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167" fontId="78" fillId="22" borderId="3" xfId="0" applyNumberFormat="1" applyFont="1" applyFill="1" applyBorder="1" applyAlignment="1">
      <alignment horizontal="center" vertical="center" wrapText="1"/>
    </xf>
    <xf numFmtId="167" fontId="71" fillId="22" borderId="3" xfId="0" applyNumberFormat="1" applyFont="1" applyFill="1" applyBorder="1" applyAlignment="1">
      <alignment horizontal="center" vertical="center" wrapText="1"/>
    </xf>
    <xf numFmtId="0" fontId="78" fillId="22" borderId="3" xfId="0" applyFont="1" applyFill="1" applyBorder="1" applyAlignment="1">
      <alignment horizontal="left" vertical="center" wrapText="1"/>
    </xf>
    <xf numFmtId="49" fontId="78" fillId="22" borderId="3" xfId="0" applyNumberFormat="1" applyFont="1" applyFill="1" applyBorder="1" applyAlignment="1">
      <alignment horizontal="center" vertical="center"/>
    </xf>
    <xf numFmtId="166" fontId="78" fillId="22" borderId="3" xfId="0" applyNumberFormat="1" applyFont="1" applyFill="1" applyBorder="1" applyAlignment="1">
      <alignment horizontal="center" vertical="center" wrapText="1"/>
    </xf>
    <xf numFmtId="49" fontId="78" fillId="22" borderId="3" xfId="0" applyNumberFormat="1" applyFont="1" applyFill="1" applyBorder="1" applyAlignment="1">
      <alignment horizontal="center" vertical="center" wrapText="1"/>
    </xf>
    <xf numFmtId="0" fontId="71" fillId="22" borderId="3" xfId="0" applyFont="1" applyFill="1" applyBorder="1" applyAlignment="1">
      <alignment horizontal="left" vertical="center" wrapText="1"/>
    </xf>
    <xf numFmtId="49" fontId="71" fillId="22" borderId="3" xfId="0" applyNumberFormat="1" applyFont="1" applyFill="1" applyBorder="1" applyAlignment="1">
      <alignment horizontal="center" vertical="center" wrapText="1"/>
    </xf>
    <xf numFmtId="166" fontId="71" fillId="22" borderId="3" xfId="0" applyNumberFormat="1" applyFont="1" applyFill="1" applyBorder="1" applyAlignment="1">
      <alignment horizontal="center" vertical="center" wrapText="1"/>
    </xf>
    <xf numFmtId="49" fontId="78" fillId="22" borderId="3" xfId="0" quotePrefix="1" applyNumberFormat="1" applyFont="1" applyFill="1" applyBorder="1" applyAlignment="1">
      <alignment horizontal="center" vertical="center"/>
    </xf>
    <xf numFmtId="49" fontId="71" fillId="22" borderId="3" xfId="0" applyNumberFormat="1" applyFont="1" applyFill="1" applyBorder="1" applyAlignment="1">
      <alignment horizontal="center" vertical="center"/>
    </xf>
    <xf numFmtId="49" fontId="71" fillId="22" borderId="3" xfId="0" quotePrefix="1" applyNumberFormat="1" applyFont="1" applyFill="1" applyBorder="1" applyAlignment="1">
      <alignment horizontal="center" vertical="center"/>
    </xf>
    <xf numFmtId="0" fontId="78" fillId="22" borderId="3" xfId="0" quotePrefix="1" applyFont="1" applyFill="1" applyBorder="1" applyAlignment="1">
      <alignment horizontal="center" vertical="center"/>
    </xf>
    <xf numFmtId="0" fontId="78" fillId="22" borderId="3" xfId="0" applyFont="1" applyFill="1" applyBorder="1" applyAlignment="1">
      <alignment horizontal="center"/>
    </xf>
    <xf numFmtId="0" fontId="78" fillId="22" borderId="3" xfId="0" quotePrefix="1" applyFont="1" applyFill="1" applyBorder="1" applyAlignment="1">
      <alignment horizontal="center"/>
    </xf>
    <xf numFmtId="0" fontId="71" fillId="22" borderId="3" xfId="0" quotePrefix="1" applyFont="1" applyFill="1" applyBorder="1" applyAlignment="1">
      <alignment horizontal="center"/>
    </xf>
    <xf numFmtId="0" fontId="71" fillId="22" borderId="3" xfId="0" applyFont="1" applyFill="1" applyBorder="1" applyAlignment="1">
      <alignment horizontal="center" vertical="center"/>
    </xf>
    <xf numFmtId="0" fontId="78" fillId="22" borderId="3" xfId="0" applyFont="1" applyFill="1" applyBorder="1" applyAlignment="1">
      <alignment horizontal="center" vertical="center"/>
    </xf>
    <xf numFmtId="166" fontId="78" fillId="22" borderId="3" xfId="0" applyNumberFormat="1" applyFont="1" applyFill="1" applyBorder="1" applyAlignment="1">
      <alignment horizontal="center" vertical="center"/>
    </xf>
    <xf numFmtId="167" fontId="78" fillId="22" borderId="3" xfId="0" applyNumberFormat="1" applyFont="1" applyFill="1" applyBorder="1" applyAlignment="1">
      <alignment horizontal="center" vertical="center"/>
    </xf>
    <xf numFmtId="167" fontId="4" fillId="22" borderId="0" xfId="0" applyNumberFormat="1" applyFont="1" applyFill="1" applyBorder="1" applyAlignment="1">
      <alignment vertical="center"/>
    </xf>
    <xf numFmtId="167" fontId="5" fillId="22" borderId="0" xfId="0" applyNumberFormat="1" applyFont="1" applyFill="1" applyAlignment="1">
      <alignment vertical="center"/>
    </xf>
    <xf numFmtId="167" fontId="4" fillId="22" borderId="0" xfId="0" applyNumberFormat="1" applyFont="1" applyFill="1" applyAlignment="1">
      <alignment vertical="center"/>
    </xf>
    <xf numFmtId="167" fontId="5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left" vertical="center"/>
    </xf>
    <xf numFmtId="167" fontId="5" fillId="0" borderId="0" xfId="0" applyNumberFormat="1" applyFont="1" applyFill="1" applyAlignment="1">
      <alignment horizontal="left" vertical="center"/>
    </xf>
    <xf numFmtId="167" fontId="5" fillId="0" borderId="0" xfId="0" applyNumberFormat="1" applyFont="1" applyFill="1" applyBorder="1" applyAlignment="1">
      <alignment horizontal="left" vertical="center" wrapText="1"/>
    </xf>
    <xf numFmtId="167" fontId="8" fillId="0" borderId="0" xfId="0" applyNumberFormat="1" applyFont="1" applyFill="1" applyAlignment="1">
      <alignment horizontal="left" vertical="center"/>
    </xf>
    <xf numFmtId="167" fontId="74" fillId="0" borderId="0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74" fillId="0" borderId="0" xfId="0" applyNumberFormat="1" applyFont="1" applyFill="1" applyBorder="1" applyAlignment="1">
      <alignment horizontal="left" vertical="center"/>
    </xf>
    <xf numFmtId="167" fontId="74" fillId="0" borderId="0" xfId="0" applyNumberFormat="1" applyFont="1" applyFill="1" applyBorder="1" applyAlignment="1">
      <alignment horizontal="left" vertical="center" wrapText="1"/>
    </xf>
    <xf numFmtId="167" fontId="5" fillId="0" borderId="3" xfId="0" applyNumberFormat="1" applyFont="1" applyFill="1" applyBorder="1" applyAlignment="1">
      <alignment horizontal="left" vertical="center"/>
    </xf>
    <xf numFmtId="167" fontId="5" fillId="0" borderId="3" xfId="0" applyNumberFormat="1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>
      <alignment vertical="center"/>
    </xf>
    <xf numFmtId="167" fontId="4" fillId="22" borderId="0" xfId="0" applyNumberFormat="1" applyFont="1" applyFill="1" applyBorder="1" applyAlignment="1">
      <alignment horizontal="center" vertical="center" wrapText="1"/>
    </xf>
    <xf numFmtId="167" fontId="5" fillId="22" borderId="3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167" fontId="5" fillId="22" borderId="0" xfId="0" applyNumberFormat="1" applyFont="1" applyFill="1" applyBorder="1" applyAlignment="1">
      <alignment horizontal="center" vertical="center"/>
    </xf>
    <xf numFmtId="3" fontId="78" fillId="22" borderId="3" xfId="0" applyNumberFormat="1" applyFont="1" applyFill="1" applyBorder="1" applyAlignment="1">
      <alignment horizontal="center" vertical="center" wrapText="1"/>
    </xf>
    <xf numFmtId="3" fontId="5" fillId="22" borderId="3" xfId="0" applyNumberFormat="1" applyFont="1" applyFill="1" applyBorder="1" applyAlignment="1">
      <alignment horizontal="center" vertical="center" wrapText="1"/>
    </xf>
    <xf numFmtId="0" fontId="5" fillId="22" borderId="0" xfId="0" applyFont="1" applyFill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1" fillId="0" borderId="3" xfId="284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70" fillId="0" borderId="3" xfId="0" applyNumberFormat="1" applyFont="1" applyBorder="1" applyAlignment="1">
      <alignment horizontal="center"/>
    </xf>
    <xf numFmtId="167" fontId="78" fillId="22" borderId="13" xfId="0" applyNumberFormat="1" applyFont="1" applyFill="1" applyBorder="1" applyAlignment="1">
      <alignment horizontal="center" vertical="center" wrapText="1"/>
    </xf>
    <xf numFmtId="167" fontId="79" fillId="22" borderId="3" xfId="0" applyNumberFormat="1" applyFont="1" applyFill="1" applyBorder="1" applyAlignment="1">
      <alignment horizontal="center" vertical="center" wrapText="1"/>
    </xf>
    <xf numFmtId="167" fontId="80" fillId="22" borderId="3" xfId="0" applyNumberFormat="1" applyFont="1" applyFill="1" applyBorder="1" applyAlignment="1">
      <alignment horizontal="center" vertical="center" wrapText="1"/>
    </xf>
    <xf numFmtId="2" fontId="74" fillId="22" borderId="0" xfId="0" applyNumberFormat="1" applyFont="1" applyFill="1" applyBorder="1" applyAlignment="1">
      <alignment vertical="center"/>
    </xf>
    <xf numFmtId="0" fontId="74" fillId="22" borderId="0" xfId="0" applyFont="1" applyFill="1" applyBorder="1" applyAlignment="1">
      <alignment vertical="center"/>
    </xf>
    <xf numFmtId="0" fontId="74" fillId="22" borderId="0" xfId="0" applyFont="1" applyFill="1" applyBorder="1" applyAlignment="1">
      <alignment horizontal="left" vertical="center"/>
    </xf>
    <xf numFmtId="167" fontId="74" fillId="22" borderId="0" xfId="0" applyNumberFormat="1" applyFont="1" applyFill="1" applyBorder="1" applyAlignment="1">
      <alignment horizontal="left" vertical="center"/>
    </xf>
    <xf numFmtId="167" fontId="74" fillId="22" borderId="0" xfId="0" applyNumberFormat="1" applyFont="1" applyFill="1" applyBorder="1" applyAlignment="1">
      <alignment vertical="center"/>
    </xf>
    <xf numFmtId="167" fontId="73" fillId="22" borderId="0" xfId="0" applyNumberFormat="1" applyFont="1" applyFill="1" applyBorder="1" applyAlignment="1">
      <alignment horizontal="center" vertical="center" wrapText="1"/>
    </xf>
    <xf numFmtId="0" fontId="73" fillId="22" borderId="0" xfId="0" applyFont="1" applyFill="1" applyBorder="1" applyAlignment="1">
      <alignment vertical="center"/>
    </xf>
    <xf numFmtId="166" fontId="74" fillId="22" borderId="0" xfId="0" applyNumberFormat="1" applyFont="1" applyFill="1" applyBorder="1" applyAlignment="1">
      <alignment vertical="center"/>
    </xf>
    <xf numFmtId="0" fontId="74" fillId="22" borderId="0" xfId="0" applyFont="1" applyFill="1" applyAlignment="1">
      <alignment vertical="center"/>
    </xf>
    <xf numFmtId="166" fontId="74" fillId="28" borderId="0" xfId="0" applyNumberFormat="1" applyFont="1" applyFill="1" applyBorder="1" applyAlignment="1">
      <alignment vertical="center"/>
    </xf>
    <xf numFmtId="0" fontId="74" fillId="22" borderId="14" xfId="0" applyFont="1" applyFill="1" applyBorder="1" applyAlignment="1">
      <alignment vertical="center"/>
    </xf>
    <xf numFmtId="0" fontId="74" fillId="22" borderId="15" xfId="0" applyFont="1" applyFill="1" applyBorder="1" applyAlignment="1">
      <alignment vertical="center"/>
    </xf>
    <xf numFmtId="0" fontId="74" fillId="22" borderId="16" xfId="0" applyFont="1" applyFill="1" applyBorder="1" applyAlignment="1">
      <alignment vertical="center"/>
    </xf>
    <xf numFmtId="49" fontId="74" fillId="22" borderId="0" xfId="0" applyNumberFormat="1" applyFont="1" applyFill="1" applyBorder="1" applyAlignment="1">
      <alignment vertical="center"/>
    </xf>
    <xf numFmtId="49" fontId="74" fillId="22" borderId="17" xfId="0" applyNumberFormat="1" applyFont="1" applyFill="1" applyBorder="1" applyAlignment="1">
      <alignment vertical="center"/>
    </xf>
    <xf numFmtId="49" fontId="74" fillId="22" borderId="18" xfId="0" applyNumberFormat="1" applyFont="1" applyFill="1" applyBorder="1" applyAlignment="1">
      <alignment vertical="center"/>
    </xf>
    <xf numFmtId="49" fontId="74" fillId="22" borderId="19" xfId="0" applyNumberFormat="1" applyFont="1" applyFill="1" applyBorder="1" applyAlignment="1">
      <alignment vertical="center"/>
    </xf>
    <xf numFmtId="49" fontId="74" fillId="22" borderId="20" xfId="0" applyNumberFormat="1" applyFont="1" applyFill="1" applyBorder="1" applyAlignment="1">
      <alignment vertical="center"/>
    </xf>
    <xf numFmtId="0" fontId="74" fillId="22" borderId="20" xfId="0" applyFont="1" applyFill="1" applyBorder="1" applyAlignment="1">
      <alignment vertical="center"/>
    </xf>
    <xf numFmtId="0" fontId="74" fillId="22" borderId="21" xfId="0" applyFont="1" applyFill="1" applyBorder="1" applyAlignment="1">
      <alignment vertical="center"/>
    </xf>
    <xf numFmtId="0" fontId="74" fillId="22" borderId="18" xfId="0" applyFont="1" applyFill="1" applyBorder="1" applyAlignment="1">
      <alignment vertical="center"/>
    </xf>
    <xf numFmtId="0" fontId="74" fillId="22" borderId="17" xfId="0" applyFont="1" applyFill="1" applyBorder="1" applyAlignment="1">
      <alignment vertical="center"/>
    </xf>
    <xf numFmtId="167" fontId="74" fillId="22" borderId="20" xfId="0" applyNumberFormat="1" applyFont="1" applyFill="1" applyBorder="1" applyAlignment="1">
      <alignment vertical="center"/>
    </xf>
    <xf numFmtId="167" fontId="74" fillId="22" borderId="18" xfId="0" applyNumberFormat="1" applyFont="1" applyFill="1" applyBorder="1" applyAlignment="1">
      <alignment vertical="center"/>
    </xf>
    <xf numFmtId="167" fontId="74" fillId="22" borderId="21" xfId="0" applyNumberFormat="1" applyFont="1" applyFill="1" applyBorder="1" applyAlignment="1">
      <alignment vertical="center"/>
    </xf>
    <xf numFmtId="1" fontId="5" fillId="0" borderId="3" xfId="0" quotePrefix="1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>
      <alignment vertical="center" wrapText="1"/>
    </xf>
    <xf numFmtId="167" fontId="81" fillId="22" borderId="3" xfId="0" applyNumberFormat="1" applyFont="1" applyFill="1" applyBorder="1" applyAlignment="1">
      <alignment horizontal="center" vertical="center"/>
    </xf>
    <xf numFmtId="167" fontId="82" fillId="22" borderId="3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78" fillId="0" borderId="23" xfId="0" applyFont="1" applyFill="1" applyBorder="1" applyAlignment="1">
      <alignment horizontal="left" vertical="center" wrapText="1"/>
    </xf>
    <xf numFmtId="167" fontId="5" fillId="22" borderId="3" xfId="0" applyNumberFormat="1" applyFont="1" applyFill="1" applyBorder="1" applyAlignment="1">
      <alignment horizontal="center" vertical="center" wrapText="1"/>
    </xf>
    <xf numFmtId="0" fontId="76" fillId="22" borderId="0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/>
    </xf>
    <xf numFmtId="0" fontId="73" fillId="22" borderId="0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right" vertical="center" wrapText="1"/>
    </xf>
    <xf numFmtId="167" fontId="71" fillId="0" borderId="0" xfId="0" applyNumberFormat="1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4" fillId="2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7" fontId="5" fillId="0" borderId="0" xfId="0" applyNumberFormat="1" applyFont="1" applyFill="1" applyBorder="1" applyAlignment="1">
      <alignment horizontal="left" vertical="center"/>
    </xf>
    <xf numFmtId="0" fontId="71" fillId="22" borderId="3" xfId="0" applyFont="1" applyFill="1" applyBorder="1" applyAlignment="1">
      <alignment horizontal="left" vertical="center" wrapText="1"/>
    </xf>
    <xf numFmtId="167" fontId="73" fillId="0" borderId="0" xfId="0" applyNumberFormat="1" applyFont="1" applyFill="1" applyAlignment="1">
      <alignment horizontal="left" vertical="center"/>
    </xf>
    <xf numFmtId="167" fontId="73" fillId="0" borderId="0" xfId="0" applyNumberFormat="1" applyFont="1" applyFill="1" applyBorder="1" applyAlignment="1">
      <alignment horizontal="left" vertical="center" wrapText="1"/>
    </xf>
    <xf numFmtId="167" fontId="71" fillId="22" borderId="3" xfId="0" applyNumberFormat="1" applyFont="1" applyFill="1" applyBorder="1" applyAlignment="1">
      <alignment horizontal="center" vertical="center"/>
    </xf>
    <xf numFmtId="167" fontId="71" fillId="0" borderId="0" xfId="0" applyNumberFormat="1" applyFont="1" applyFill="1" applyBorder="1" applyAlignment="1">
      <alignment horizontal="left" vertical="center"/>
    </xf>
    <xf numFmtId="0" fontId="78" fillId="22" borderId="24" xfId="0" applyFont="1" applyFill="1" applyBorder="1" applyAlignment="1">
      <alignment horizontal="center" vertical="center" wrapText="1"/>
    </xf>
    <xf numFmtId="0" fontId="78" fillId="22" borderId="0" xfId="0" applyFont="1" applyFill="1" applyBorder="1" applyAlignment="1">
      <alignment horizontal="center" vertical="center" wrapText="1"/>
    </xf>
    <xf numFmtId="0" fontId="74" fillId="22" borderId="15" xfId="0" applyFont="1" applyFill="1" applyBorder="1" applyAlignment="1">
      <alignment horizontal="center" vertical="center" wrapText="1"/>
    </xf>
    <xf numFmtId="0" fontId="71" fillId="22" borderId="3" xfId="0" applyFont="1" applyFill="1" applyBorder="1" applyAlignment="1">
      <alignment horizontal="center" vertical="center" wrapText="1"/>
    </xf>
    <xf numFmtId="0" fontId="74" fillId="22" borderId="0" xfId="0" applyFont="1" applyFill="1" applyBorder="1" applyAlignment="1">
      <alignment horizontal="left" vertical="center" wrapText="1"/>
    </xf>
    <xf numFmtId="167" fontId="5" fillId="22" borderId="0" xfId="0" applyNumberFormat="1" applyFont="1" applyFill="1" applyBorder="1" applyAlignment="1">
      <alignment horizontal="center" vertical="center" wrapText="1"/>
    </xf>
    <xf numFmtId="167" fontId="71" fillId="22" borderId="0" xfId="0" applyNumberFormat="1" applyFont="1" applyFill="1" applyBorder="1" applyAlignment="1">
      <alignment horizontal="center" wrapText="1"/>
    </xf>
    <xf numFmtId="167" fontId="73" fillId="22" borderId="0" xfId="0" applyNumberFormat="1" applyFont="1" applyFill="1" applyBorder="1" applyAlignment="1">
      <alignment horizont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0" fontId="4" fillId="22" borderId="0" xfId="0" applyFont="1" applyFill="1" applyAlignment="1">
      <alignment vertical="center" wrapText="1"/>
    </xf>
    <xf numFmtId="0" fontId="4" fillId="2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left" vertical="center" wrapText="1"/>
    </xf>
    <xf numFmtId="0" fontId="5" fillId="22" borderId="0" xfId="0" applyFont="1" applyFill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75" fontId="5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175" fontId="4" fillId="0" borderId="0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0" fontId="72" fillId="0" borderId="22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7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0" fillId="0" borderId="13" xfId="0" applyFont="1" applyBorder="1" applyAlignment="1">
      <alignment horizontal="left"/>
    </xf>
    <xf numFmtId="0" fontId="70" fillId="0" borderId="23" xfId="0" applyFont="1" applyBorder="1" applyAlignment="1">
      <alignment horizontal="left"/>
    </xf>
    <xf numFmtId="0" fontId="70" fillId="0" borderId="27" xfId="0" applyFont="1" applyBorder="1" applyAlignment="1">
      <alignment horizontal="left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Обычный_додаток пальне дефіцит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U294"/>
  <sheetViews>
    <sheetView tabSelected="1" topLeftCell="A46" zoomScale="75" zoomScaleNormal="75" workbookViewId="0">
      <selection activeCell="K57" sqref="K57"/>
    </sheetView>
  </sheetViews>
  <sheetFormatPr defaultRowHeight="18.75"/>
  <cols>
    <col min="1" max="1" width="53" style="44" customWidth="1"/>
    <col min="2" max="2" width="9.42578125" style="53" customWidth="1"/>
    <col min="3" max="3" width="14.140625" style="53" customWidth="1"/>
    <col min="4" max="4" width="14.42578125" style="103" customWidth="1"/>
    <col min="5" max="5" width="15.28515625" style="58" customWidth="1"/>
    <col min="6" max="7" width="13.140625" style="58" customWidth="1"/>
    <col min="8" max="8" width="15.42578125" style="58" customWidth="1"/>
    <col min="9" max="9" width="15.5703125" style="58" customWidth="1"/>
    <col min="10" max="10" width="20.140625" style="58" customWidth="1"/>
    <col min="11" max="11" width="13.140625" style="44" customWidth="1"/>
    <col min="12" max="12" width="11.28515625" style="44" bestFit="1" customWidth="1"/>
    <col min="13" max="13" width="9.42578125" style="44" bestFit="1" customWidth="1"/>
    <col min="14" max="14" width="15.85546875" style="44" customWidth="1"/>
    <col min="15" max="19" width="9.140625" style="44"/>
    <col min="20" max="20" width="14" style="44" customWidth="1"/>
    <col min="21" max="21" width="12.7109375" style="44" customWidth="1"/>
    <col min="22" max="16384" width="9.140625" style="44"/>
  </cols>
  <sheetData>
    <row r="1" spans="1:10">
      <c r="A1" s="2"/>
      <c r="B1" s="12"/>
      <c r="C1" s="14"/>
      <c r="D1" s="38"/>
      <c r="E1" s="163" t="s">
        <v>8</v>
      </c>
      <c r="F1" s="163"/>
      <c r="G1" s="163"/>
      <c r="H1" s="163"/>
      <c r="I1" s="163"/>
    </row>
    <row r="2" spans="1:10">
      <c r="A2" s="2"/>
      <c r="B2" s="12"/>
      <c r="C2" s="14"/>
      <c r="D2" s="38"/>
      <c r="E2" s="163" t="s">
        <v>16</v>
      </c>
      <c r="F2" s="163"/>
      <c r="G2" s="163"/>
      <c r="H2" s="163"/>
      <c r="I2" s="163"/>
    </row>
    <row r="3" spans="1:10">
      <c r="A3" s="162"/>
      <c r="B3" s="162"/>
      <c r="C3" s="14"/>
      <c r="D3" s="86"/>
      <c r="E3" s="163" t="s">
        <v>29</v>
      </c>
      <c r="F3" s="163"/>
      <c r="G3" s="163"/>
      <c r="H3" s="163"/>
      <c r="I3" s="163"/>
    </row>
    <row r="4" spans="1:10" ht="42.75" customHeight="1">
      <c r="A4" s="14"/>
      <c r="B4" s="14"/>
      <c r="C4" s="14"/>
      <c r="D4" s="86"/>
      <c r="E4" s="145" t="s">
        <v>176</v>
      </c>
      <c r="F4" s="145"/>
      <c r="G4" s="145"/>
      <c r="H4" s="145"/>
      <c r="I4" s="145"/>
    </row>
    <row r="5" spans="1:10">
      <c r="A5" s="14"/>
      <c r="B5" s="14"/>
      <c r="C5" s="14"/>
      <c r="D5" s="86"/>
      <c r="E5" s="86"/>
      <c r="F5" s="87"/>
      <c r="G5" s="87"/>
      <c r="H5" s="87"/>
      <c r="I5" s="87"/>
    </row>
    <row r="6" spans="1:10" s="49" customFormat="1" ht="20.100000000000001" customHeight="1">
      <c r="A6" s="146"/>
      <c r="B6" s="146"/>
      <c r="C6" s="14"/>
      <c r="D6" s="86"/>
      <c r="E6" s="86"/>
      <c r="F6" s="165"/>
      <c r="G6" s="165"/>
      <c r="H6" s="165"/>
      <c r="I6" s="165"/>
      <c r="J6" s="83"/>
    </row>
    <row r="7" spans="1:10" s="49" customFormat="1" ht="26.25" customHeight="1">
      <c r="A7" s="158"/>
      <c r="B7" s="158"/>
      <c r="C7" s="14"/>
      <c r="D7" s="92"/>
      <c r="E7" s="88"/>
      <c r="F7" s="167" t="s">
        <v>40</v>
      </c>
      <c r="G7" s="167"/>
      <c r="H7" s="167"/>
      <c r="I7" s="167"/>
      <c r="J7" s="83"/>
    </row>
    <row r="8" spans="1:10" ht="18.75" customHeight="1">
      <c r="A8" s="22"/>
      <c r="B8" s="22"/>
      <c r="C8" s="14"/>
      <c r="D8" s="92"/>
      <c r="E8" s="88"/>
      <c r="F8" s="168" t="s">
        <v>153</v>
      </c>
      <c r="G8" s="168"/>
      <c r="H8" s="168"/>
      <c r="I8" s="168"/>
    </row>
    <row r="9" spans="1:10" s="50" customFormat="1" ht="39" customHeight="1">
      <c r="A9" s="22"/>
      <c r="B9" s="22"/>
      <c r="C9" s="3"/>
      <c r="D9" s="88"/>
      <c r="E9" s="88"/>
      <c r="F9" s="147" t="s">
        <v>41</v>
      </c>
      <c r="G9" s="147"/>
      <c r="H9" s="147"/>
      <c r="I9" s="147"/>
      <c r="J9" s="84"/>
    </row>
    <row r="10" spans="1:10" s="50" customFormat="1" ht="20.100000000000001" customHeight="1">
      <c r="A10" s="159"/>
      <c r="B10" s="159"/>
      <c r="C10" s="18"/>
      <c r="D10" s="101"/>
      <c r="E10" s="90"/>
      <c r="F10" s="145" t="s">
        <v>39</v>
      </c>
      <c r="G10" s="145"/>
      <c r="H10" s="145"/>
      <c r="I10" s="145"/>
      <c r="J10" s="84"/>
    </row>
    <row r="11" spans="1:10" s="51" customFormat="1" ht="27.75" customHeight="1">
      <c r="A11" s="164"/>
      <c r="B11" s="164"/>
      <c r="C11" s="14"/>
      <c r="D11" s="38"/>
      <c r="E11" s="16"/>
      <c r="F11" s="91" t="s">
        <v>168</v>
      </c>
      <c r="G11" s="91"/>
      <c r="H11" s="91"/>
      <c r="I11" s="38"/>
      <c r="J11" s="85"/>
    </row>
    <row r="12" spans="1:10" s="50" customFormat="1" ht="20.100000000000001" customHeight="1">
      <c r="A12" s="164"/>
      <c r="B12" s="164"/>
      <c r="C12" s="14"/>
      <c r="D12" s="92"/>
      <c r="E12" s="86"/>
      <c r="F12" s="165" t="s">
        <v>157</v>
      </c>
      <c r="G12" s="165"/>
      <c r="H12" s="165"/>
      <c r="I12" s="165"/>
      <c r="J12" s="84"/>
    </row>
    <row r="13" spans="1:10" s="50" customFormat="1" ht="20.100000000000001" customHeight="1">
      <c r="A13" s="22"/>
      <c r="B13" s="22"/>
      <c r="C13" s="14"/>
      <c r="D13" s="92"/>
      <c r="E13" s="86"/>
      <c r="F13" s="147" t="s">
        <v>42</v>
      </c>
      <c r="G13" s="147"/>
      <c r="H13" s="147"/>
      <c r="I13" s="147"/>
      <c r="J13" s="84"/>
    </row>
    <row r="14" spans="1:10" s="50" customFormat="1">
      <c r="A14" s="146"/>
      <c r="B14" s="146"/>
      <c r="C14" s="3"/>
      <c r="D14" s="86"/>
      <c r="E14" s="86"/>
      <c r="F14" s="147"/>
      <c r="G14" s="147"/>
      <c r="H14" s="147"/>
      <c r="I14" s="147"/>
      <c r="J14" s="84"/>
    </row>
    <row r="15" spans="1:10" s="50" customFormat="1" ht="20.100000000000001" customHeight="1">
      <c r="A15" s="146"/>
      <c r="B15" s="146"/>
      <c r="C15" s="3"/>
      <c r="D15" s="86"/>
      <c r="E15" s="86"/>
      <c r="F15" s="87"/>
      <c r="G15" s="87"/>
      <c r="H15" s="87"/>
      <c r="I15" s="87"/>
      <c r="J15" s="84"/>
    </row>
    <row r="16" spans="1:10" ht="20.100000000000001" customHeight="1">
      <c r="A16" s="14"/>
      <c r="B16" s="14"/>
      <c r="C16" s="3"/>
      <c r="D16" s="86"/>
      <c r="E16" s="86"/>
      <c r="F16" s="87"/>
      <c r="G16" s="87"/>
      <c r="H16" s="87"/>
      <c r="I16" s="87"/>
    </row>
    <row r="17" spans="1:14" ht="20.100000000000001" customHeight="1">
      <c r="A17" s="2"/>
      <c r="B17" s="14"/>
      <c r="C17" s="14"/>
      <c r="D17" s="86"/>
      <c r="E17" s="86"/>
      <c r="F17" s="38"/>
      <c r="G17" s="38"/>
      <c r="H17" s="92"/>
      <c r="I17" s="92"/>
    </row>
    <row r="18" spans="1:14" ht="26.25" customHeight="1">
      <c r="A18" s="156"/>
      <c r="B18" s="156"/>
      <c r="C18" s="156"/>
      <c r="D18" s="156"/>
      <c r="E18" s="16"/>
      <c r="F18" s="170" t="s">
        <v>43</v>
      </c>
      <c r="G18" s="170"/>
      <c r="H18" s="170"/>
      <c r="I18" s="170"/>
    </row>
    <row r="19" spans="1:14" ht="20.100000000000001" customHeight="1">
      <c r="A19" s="146"/>
      <c r="B19" s="146"/>
      <c r="C19" s="14"/>
      <c r="D19" s="92"/>
      <c r="E19" s="16"/>
      <c r="F19" s="157" t="s">
        <v>154</v>
      </c>
      <c r="G19" s="157"/>
      <c r="H19" s="157"/>
      <c r="I19" s="157"/>
    </row>
    <row r="20" spans="1:14" s="49" customFormat="1" ht="39" customHeight="1">
      <c r="A20" s="14"/>
      <c r="B20" s="14"/>
      <c r="C20" s="14"/>
      <c r="D20" s="92"/>
      <c r="E20" s="16"/>
      <c r="F20" s="147" t="s">
        <v>41</v>
      </c>
      <c r="G20" s="147"/>
      <c r="H20" s="147"/>
      <c r="I20" s="147"/>
      <c r="J20" s="83"/>
    </row>
    <row r="21" spans="1:14" s="51" customFormat="1" ht="20.100000000000001" customHeight="1">
      <c r="A21" s="2"/>
      <c r="B21" s="2"/>
      <c r="C21" s="14"/>
      <c r="D21" s="92"/>
      <c r="E21" s="16"/>
      <c r="F21" s="145" t="s">
        <v>39</v>
      </c>
      <c r="G21" s="145"/>
      <c r="H21" s="145"/>
      <c r="I21" s="145"/>
      <c r="J21" s="85"/>
    </row>
    <row r="22" spans="1:14" s="50" customFormat="1" ht="23.25">
      <c r="A22" s="146"/>
      <c r="B22" s="146"/>
      <c r="C22" s="14"/>
      <c r="D22" s="92"/>
      <c r="E22" s="16"/>
      <c r="F22" s="93" t="s">
        <v>177</v>
      </c>
      <c r="G22" s="94"/>
      <c r="H22" s="94"/>
      <c r="I22" s="89"/>
      <c r="J22" s="84"/>
    </row>
    <row r="23" spans="1:14" s="50" customFormat="1" ht="20.100000000000001" customHeight="1">
      <c r="A23" s="146"/>
      <c r="B23" s="146"/>
      <c r="C23" s="14"/>
      <c r="D23" s="92"/>
      <c r="E23" s="16"/>
      <c r="F23" s="147" t="s">
        <v>158</v>
      </c>
      <c r="G23" s="147"/>
      <c r="H23" s="147"/>
      <c r="I23" s="147"/>
      <c r="J23" s="84"/>
    </row>
    <row r="24" spans="1:14" s="50" customFormat="1" ht="20.100000000000001" customHeight="1">
      <c r="A24" s="2"/>
      <c r="B24" s="25"/>
      <c r="C24" s="26"/>
      <c r="D24" s="102"/>
      <c r="E24" s="16"/>
      <c r="F24" s="147" t="s">
        <v>44</v>
      </c>
      <c r="G24" s="147"/>
      <c r="H24" s="147"/>
      <c r="I24" s="147"/>
      <c r="J24" s="84"/>
    </row>
    <row r="25" spans="1:14" s="50" customFormat="1" ht="20.100000000000001" customHeight="1">
      <c r="A25" s="2"/>
      <c r="B25" s="25"/>
      <c r="C25" s="26"/>
      <c r="D25" s="102"/>
      <c r="E25" s="16"/>
      <c r="F25" s="89"/>
      <c r="G25" s="89"/>
      <c r="H25" s="89"/>
      <c r="I25" s="89"/>
      <c r="J25" s="84"/>
    </row>
    <row r="26" spans="1:14" s="50" customFormat="1" ht="20.100000000000001" customHeight="1">
      <c r="A26" s="2"/>
      <c r="B26" s="25"/>
      <c r="C26" s="26"/>
      <c r="D26" s="102"/>
      <c r="E26" s="16"/>
      <c r="F26" s="89"/>
      <c r="G26" s="89"/>
      <c r="H26" s="89"/>
      <c r="I26" s="89"/>
      <c r="J26" s="84"/>
    </row>
    <row r="27" spans="1:14" s="50" customFormat="1" ht="20.100000000000001" customHeight="1">
      <c r="A27" s="2"/>
      <c r="B27" s="160"/>
      <c r="C27" s="160"/>
      <c r="D27" s="160"/>
      <c r="E27" s="160"/>
      <c r="F27" s="38"/>
      <c r="G27" s="38"/>
      <c r="H27" s="95"/>
      <c r="I27" s="96" t="s">
        <v>30</v>
      </c>
      <c r="J27" s="84"/>
    </row>
    <row r="28" spans="1:14" s="50" customFormat="1" ht="20.100000000000001" customHeight="1">
      <c r="A28" s="2"/>
      <c r="B28" s="15"/>
      <c r="C28" s="15"/>
      <c r="D28" s="89"/>
      <c r="E28" s="89"/>
      <c r="F28" s="38"/>
      <c r="G28" s="38"/>
      <c r="H28" s="95" t="s">
        <v>20</v>
      </c>
      <c r="I28" s="100">
        <v>2020</v>
      </c>
      <c r="J28" s="84"/>
    </row>
    <row r="29" spans="1:14" s="51" customFormat="1" ht="50.25" customHeight="1">
      <c r="A29" s="148" t="s">
        <v>187</v>
      </c>
      <c r="B29" s="148"/>
      <c r="C29" s="148"/>
      <c r="D29" s="148"/>
      <c r="E29" s="148"/>
      <c r="F29" s="148"/>
      <c r="G29" s="148"/>
      <c r="H29" s="97" t="s">
        <v>18</v>
      </c>
      <c r="I29" s="140">
        <v>1204236</v>
      </c>
      <c r="J29" s="83"/>
      <c r="K29" s="49"/>
      <c r="L29" s="49"/>
      <c r="M29" s="49"/>
      <c r="N29" s="49"/>
    </row>
    <row r="30" spans="1:14" s="50" customFormat="1" ht="45.75" customHeight="1">
      <c r="A30" s="149" t="s">
        <v>173</v>
      </c>
      <c r="B30" s="149"/>
      <c r="C30" s="149"/>
      <c r="D30" s="149"/>
      <c r="E30" s="149"/>
      <c r="F30" s="149"/>
      <c r="G30" s="149"/>
      <c r="H30" s="97" t="s">
        <v>4</v>
      </c>
      <c r="I30" s="141" t="s">
        <v>175</v>
      </c>
      <c r="J30" s="58"/>
      <c r="K30" s="44"/>
      <c r="L30" s="44"/>
      <c r="M30" s="44"/>
      <c r="N30" s="44"/>
    </row>
    <row r="31" spans="1:14" s="50" customFormat="1" ht="24.75" customHeight="1">
      <c r="A31" s="149" t="s">
        <v>174</v>
      </c>
      <c r="B31" s="149"/>
      <c r="C31" s="149"/>
      <c r="D31" s="149"/>
      <c r="E31" s="149"/>
      <c r="F31" s="149"/>
      <c r="G31" s="149"/>
      <c r="H31" s="97" t="s">
        <v>3</v>
      </c>
      <c r="I31" s="96"/>
      <c r="J31" s="58"/>
      <c r="K31" s="44"/>
      <c r="L31" s="44"/>
      <c r="M31" s="44"/>
      <c r="N31" s="44"/>
    </row>
    <row r="32" spans="1:14" s="50" customFormat="1" ht="23.25" customHeight="1">
      <c r="A32" s="150" t="s">
        <v>210</v>
      </c>
      <c r="B32" s="150"/>
      <c r="C32" s="150"/>
      <c r="D32" s="150"/>
      <c r="E32" s="150"/>
      <c r="F32" s="150"/>
      <c r="G32" s="150"/>
      <c r="H32" s="97" t="s">
        <v>5</v>
      </c>
      <c r="I32" s="96" t="s">
        <v>186</v>
      </c>
      <c r="J32" s="58"/>
      <c r="K32" s="44"/>
      <c r="L32" s="44"/>
      <c r="M32" s="44"/>
      <c r="N32" s="44"/>
    </row>
    <row r="33" spans="1:21" s="50" customFormat="1" ht="21" customHeight="1">
      <c r="A33" s="150" t="s">
        <v>192</v>
      </c>
      <c r="B33" s="150"/>
      <c r="C33" s="150"/>
      <c r="D33" s="150"/>
      <c r="E33" s="150"/>
      <c r="F33" s="150"/>
      <c r="G33" s="150"/>
      <c r="H33" s="97"/>
      <c r="I33" s="97"/>
      <c r="J33" s="58"/>
      <c r="K33" s="44"/>
      <c r="L33" s="44"/>
      <c r="M33" s="44"/>
      <c r="N33" s="44"/>
    </row>
    <row r="34" spans="1:21" s="50" customFormat="1" ht="20.100000000000001" customHeight="1">
      <c r="A34" s="150" t="s">
        <v>193</v>
      </c>
      <c r="B34" s="150"/>
      <c r="C34" s="150"/>
      <c r="D34" s="150"/>
      <c r="E34" s="150"/>
      <c r="F34" s="150"/>
      <c r="G34" s="150"/>
      <c r="H34" s="142"/>
      <c r="I34" s="142"/>
      <c r="J34" s="58"/>
      <c r="K34" s="44"/>
      <c r="L34" s="44"/>
      <c r="M34" s="44"/>
      <c r="N34" s="44"/>
    </row>
    <row r="35" spans="1:21" s="50" customFormat="1" ht="28.5" customHeight="1">
      <c r="A35" s="150" t="s">
        <v>194</v>
      </c>
      <c r="B35" s="150"/>
      <c r="C35" s="150"/>
      <c r="D35" s="150"/>
      <c r="E35" s="150"/>
      <c r="F35" s="150"/>
      <c r="G35" s="150"/>
      <c r="H35" s="97"/>
      <c r="I35" s="97"/>
      <c r="J35" s="58"/>
      <c r="K35" s="44"/>
      <c r="L35" s="44"/>
      <c r="M35" s="44"/>
      <c r="N35" s="44"/>
    </row>
    <row r="36" spans="1:21" s="50" customFormat="1" ht="20.100000000000001" customHeight="1">
      <c r="A36" s="44"/>
      <c r="B36" s="53"/>
      <c r="C36" s="53"/>
      <c r="D36" s="103"/>
      <c r="E36" s="58"/>
      <c r="F36" s="58"/>
      <c r="G36" s="58"/>
      <c r="H36" s="58"/>
      <c r="I36" s="58"/>
      <c r="J36" s="58"/>
      <c r="K36" s="44"/>
      <c r="L36" s="44"/>
      <c r="M36" s="44"/>
      <c r="N36" s="44"/>
    </row>
    <row r="37" spans="1:21" s="50" customFormat="1" ht="25.5">
      <c r="A37" s="152" t="s">
        <v>191</v>
      </c>
      <c r="B37" s="152"/>
      <c r="C37" s="152"/>
      <c r="D37" s="152"/>
      <c r="E37" s="152"/>
      <c r="F37" s="152"/>
      <c r="G37" s="152"/>
      <c r="H37" s="152"/>
      <c r="I37" s="152"/>
      <c r="J37" s="58"/>
      <c r="K37" s="44"/>
      <c r="L37" s="114">
        <f>N37+O37+P37:P38</f>
        <v>1345</v>
      </c>
      <c r="M37" s="63"/>
      <c r="N37" s="63">
        <v>700</v>
      </c>
      <c r="O37" s="63">
        <v>450</v>
      </c>
      <c r="P37" s="112">
        <v>195</v>
      </c>
    </row>
    <row r="38" spans="1:21" s="50" customFormat="1" ht="25.5">
      <c r="A38" s="152"/>
      <c r="B38" s="152"/>
      <c r="C38" s="152"/>
      <c r="D38" s="152"/>
      <c r="E38" s="152"/>
      <c r="F38" s="152"/>
      <c r="G38" s="152"/>
      <c r="H38" s="152"/>
      <c r="I38" s="152"/>
      <c r="J38" s="58"/>
      <c r="K38" s="44"/>
      <c r="L38" s="44"/>
      <c r="M38" s="44"/>
      <c r="N38" s="44"/>
    </row>
    <row r="39" spans="1:21" ht="22.5">
      <c r="A39" s="155" t="s">
        <v>155</v>
      </c>
      <c r="B39" s="155"/>
      <c r="C39" s="155"/>
      <c r="D39" s="155"/>
      <c r="E39" s="155"/>
      <c r="F39" s="155"/>
      <c r="G39" s="155"/>
      <c r="H39" s="155"/>
      <c r="I39" s="155"/>
    </row>
    <row r="40" spans="1:21" s="50" customFormat="1">
      <c r="A40" s="52" t="s">
        <v>156</v>
      </c>
      <c r="B40" s="46"/>
      <c r="C40" s="45"/>
      <c r="D40" s="98"/>
      <c r="E40" s="98"/>
      <c r="F40" s="98"/>
      <c r="G40" s="98"/>
      <c r="H40" s="98"/>
      <c r="I40" s="98"/>
      <c r="J40" s="58"/>
      <c r="K40" s="44"/>
      <c r="L40" s="44"/>
      <c r="M40" s="44"/>
      <c r="N40" s="44"/>
    </row>
    <row r="41" spans="1:21" s="50" customFormat="1">
      <c r="A41" s="52"/>
      <c r="B41" s="46"/>
      <c r="C41" s="45"/>
      <c r="D41" s="98"/>
      <c r="E41" s="98"/>
      <c r="F41" s="98"/>
      <c r="G41" s="98"/>
      <c r="H41" s="98"/>
      <c r="I41" s="98"/>
      <c r="J41" s="58"/>
      <c r="K41" s="44"/>
      <c r="L41" s="44"/>
      <c r="M41" s="44"/>
      <c r="N41" s="44"/>
    </row>
    <row r="42" spans="1:21" s="50" customFormat="1" ht="20.100000000000001" customHeight="1">
      <c r="A42" s="154" t="s">
        <v>31</v>
      </c>
      <c r="B42" s="153" t="s">
        <v>6</v>
      </c>
      <c r="C42" s="153" t="s">
        <v>188</v>
      </c>
      <c r="D42" s="151" t="s">
        <v>189</v>
      </c>
      <c r="E42" s="151" t="s">
        <v>190</v>
      </c>
      <c r="F42" s="151" t="s">
        <v>22</v>
      </c>
      <c r="G42" s="151"/>
      <c r="H42" s="151"/>
      <c r="I42" s="151"/>
      <c r="J42" s="58"/>
      <c r="K42" s="151" t="s">
        <v>190</v>
      </c>
      <c r="L42" s="44"/>
      <c r="M42" s="44"/>
      <c r="N42" s="44"/>
    </row>
    <row r="43" spans="1:21" s="50" customFormat="1" ht="53.25" customHeight="1">
      <c r="A43" s="154"/>
      <c r="B43" s="153"/>
      <c r="C43" s="153"/>
      <c r="D43" s="151"/>
      <c r="E43" s="151"/>
      <c r="F43" s="99" t="s">
        <v>23</v>
      </c>
      <c r="G43" s="99" t="s">
        <v>24</v>
      </c>
      <c r="H43" s="99" t="s">
        <v>25</v>
      </c>
      <c r="I43" s="99" t="s">
        <v>12</v>
      </c>
      <c r="J43" s="58"/>
      <c r="K43" s="151"/>
      <c r="L43" s="44"/>
      <c r="M43" s="44"/>
      <c r="N43" s="44"/>
    </row>
    <row r="44" spans="1:21" s="50" customFormat="1" ht="20.100000000000001" customHeight="1">
      <c r="A44" s="47">
        <v>1</v>
      </c>
      <c r="B44" s="48">
        <v>2</v>
      </c>
      <c r="C44" s="48">
        <v>3</v>
      </c>
      <c r="D44" s="105">
        <v>4</v>
      </c>
      <c r="E44" s="105">
        <v>5</v>
      </c>
      <c r="F44" s="105">
        <v>6</v>
      </c>
      <c r="G44" s="105">
        <v>7</v>
      </c>
      <c r="H44" s="105">
        <v>8</v>
      </c>
      <c r="I44" s="105">
        <v>9</v>
      </c>
      <c r="J44" s="58"/>
      <c r="K44" s="44"/>
      <c r="L44" s="44"/>
      <c r="M44" s="44"/>
      <c r="N44" s="44"/>
    </row>
    <row r="45" spans="1:21" s="50" customFormat="1" ht="20.100000000000001" customHeight="1">
      <c r="A45" s="169" t="s">
        <v>45</v>
      </c>
      <c r="B45" s="169"/>
      <c r="C45" s="169"/>
      <c r="D45" s="169"/>
      <c r="E45" s="169"/>
      <c r="F45" s="169"/>
      <c r="G45" s="169"/>
      <c r="H45" s="169"/>
      <c r="I45" s="169"/>
      <c r="J45" s="58"/>
      <c r="K45" s="44"/>
      <c r="L45" s="44"/>
      <c r="M45" s="44"/>
      <c r="N45" s="44"/>
    </row>
    <row r="46" spans="1:21" s="50" customFormat="1" ht="20.25">
      <c r="A46" s="166" t="s">
        <v>46</v>
      </c>
      <c r="B46" s="166"/>
      <c r="C46" s="166"/>
      <c r="D46" s="166"/>
      <c r="E46" s="166"/>
      <c r="F46" s="166"/>
      <c r="G46" s="166"/>
      <c r="H46" s="166"/>
      <c r="I46" s="166"/>
      <c r="J46" s="58"/>
      <c r="K46" s="44"/>
      <c r="L46" s="44"/>
      <c r="M46" s="44"/>
      <c r="N46" s="44"/>
    </row>
    <row r="47" spans="1:21" ht="45.75" customHeight="1">
      <c r="A47" s="65" t="s">
        <v>48</v>
      </c>
      <c r="B47" s="66" t="s">
        <v>47</v>
      </c>
      <c r="C47" s="67">
        <f>C48+C52+C58</f>
        <v>4591</v>
      </c>
      <c r="D47" s="63">
        <v>7764.5</v>
      </c>
      <c r="E47" s="63">
        <v>7940</v>
      </c>
      <c r="F47" s="63">
        <v>1648</v>
      </c>
      <c r="G47" s="63">
        <v>2348</v>
      </c>
      <c r="H47" s="63">
        <v>2098</v>
      </c>
      <c r="I47" s="63">
        <v>1846</v>
      </c>
      <c r="J47" s="161" t="s">
        <v>48</v>
      </c>
      <c r="K47" s="161"/>
      <c r="L47" s="161"/>
      <c r="M47" s="161"/>
      <c r="N47" s="115">
        <f>N48+N55+N58+N59</f>
        <v>4500</v>
      </c>
      <c r="O47" s="116"/>
      <c r="P47" s="116"/>
      <c r="Q47" s="116"/>
      <c r="R47" s="116"/>
      <c r="S47" s="116"/>
      <c r="T47" s="116"/>
      <c r="U47" s="116"/>
    </row>
    <row r="48" spans="1:21" ht="20.100000000000001" customHeight="1">
      <c r="A48" s="65" t="s">
        <v>49</v>
      </c>
      <c r="B48" s="66" t="s">
        <v>50</v>
      </c>
      <c r="C48" s="67">
        <v>4155</v>
      </c>
      <c r="D48" s="63">
        <v>7640</v>
      </c>
      <c r="E48" s="63">
        <f>N48</f>
        <v>4500</v>
      </c>
      <c r="F48" s="63">
        <v>788</v>
      </c>
      <c r="G48" s="63">
        <v>1488</v>
      </c>
      <c r="H48" s="63">
        <v>1238</v>
      </c>
      <c r="I48" s="63">
        <v>986</v>
      </c>
      <c r="J48" s="175" t="s">
        <v>49</v>
      </c>
      <c r="K48" s="175"/>
      <c r="L48" s="175"/>
      <c r="M48" s="175"/>
      <c r="N48" s="115">
        <v>4500</v>
      </c>
      <c r="O48" s="116"/>
      <c r="P48" s="117" t="s">
        <v>196</v>
      </c>
      <c r="Q48" s="117"/>
      <c r="R48" s="117"/>
      <c r="S48" s="117"/>
      <c r="T48" s="118">
        <f>E124</f>
        <v>1345</v>
      </c>
      <c r="U48" s="116"/>
    </row>
    <row r="49" spans="1:21" ht="20.100000000000001" customHeight="1">
      <c r="A49" s="65" t="s">
        <v>51</v>
      </c>
      <c r="B49" s="68" t="s">
        <v>52</v>
      </c>
      <c r="C49" s="67"/>
      <c r="D49" s="63"/>
      <c r="E49" s="63">
        <v>8</v>
      </c>
      <c r="F49" s="63">
        <v>2</v>
      </c>
      <c r="G49" s="63">
        <v>2</v>
      </c>
      <c r="H49" s="63">
        <v>2</v>
      </c>
      <c r="I49" s="63">
        <v>2</v>
      </c>
      <c r="J49" s="119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</row>
    <row r="50" spans="1:21" ht="20.100000000000001" customHeight="1">
      <c r="A50" s="65" t="s">
        <v>53</v>
      </c>
      <c r="B50" s="68" t="s">
        <v>54</v>
      </c>
      <c r="C50" s="67"/>
      <c r="D50" s="63"/>
      <c r="E50" s="63"/>
      <c r="F50" s="63"/>
      <c r="G50" s="63"/>
      <c r="H50" s="63"/>
      <c r="I50" s="63"/>
      <c r="J50" s="119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</row>
    <row r="51" spans="1:21" ht="40.5">
      <c r="A51" s="69" t="s">
        <v>55</v>
      </c>
      <c r="B51" s="70" t="s">
        <v>56</v>
      </c>
      <c r="C51" s="71">
        <v>4591</v>
      </c>
      <c r="D51" s="64">
        <f>D47</f>
        <v>7764.5</v>
      </c>
      <c r="E51" s="64">
        <f>E47-E49-E50</f>
        <v>7932</v>
      </c>
      <c r="F51" s="64">
        <f>F47-F49-F50</f>
        <v>1646</v>
      </c>
      <c r="G51" s="64">
        <f>G47-G49-G50</f>
        <v>2346</v>
      </c>
      <c r="H51" s="64">
        <f>H47-H49-H50</f>
        <v>2096</v>
      </c>
      <c r="I51" s="64">
        <f>I47-I49-I50</f>
        <v>1844</v>
      </c>
      <c r="J51" s="119"/>
      <c r="K51" s="120"/>
      <c r="L51" s="120"/>
      <c r="M51" s="120"/>
      <c r="N51" s="120"/>
      <c r="O51" s="116"/>
      <c r="P51" s="116"/>
      <c r="Q51" s="116"/>
      <c r="R51" s="116"/>
      <c r="S51" s="116"/>
      <c r="T51" s="116"/>
      <c r="U51" s="116"/>
    </row>
    <row r="52" spans="1:21" ht="20.100000000000001" customHeight="1">
      <c r="A52" s="65" t="s">
        <v>33</v>
      </c>
      <c r="B52" s="68" t="s">
        <v>57</v>
      </c>
      <c r="C52" s="67">
        <v>387</v>
      </c>
      <c r="D52" s="63">
        <v>88</v>
      </c>
      <c r="E52" s="63">
        <v>400</v>
      </c>
      <c r="F52" s="63">
        <v>100</v>
      </c>
      <c r="G52" s="63">
        <v>100</v>
      </c>
      <c r="H52" s="63">
        <v>100</v>
      </c>
      <c r="I52" s="63">
        <v>100</v>
      </c>
      <c r="J52" s="119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</row>
    <row r="53" spans="1:21" ht="20.100000000000001" customHeight="1">
      <c r="A53" s="65" t="s">
        <v>15</v>
      </c>
      <c r="B53" s="68"/>
      <c r="C53" s="67"/>
      <c r="D53" s="63"/>
      <c r="E53" s="63"/>
      <c r="F53" s="63"/>
      <c r="G53" s="63"/>
      <c r="H53" s="63"/>
      <c r="I53" s="63"/>
      <c r="J53" s="119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</row>
    <row r="54" spans="1:21" s="49" customFormat="1" ht="20.100000000000001" customHeight="1">
      <c r="A54" s="65" t="s">
        <v>58</v>
      </c>
      <c r="B54" s="68" t="s">
        <v>59</v>
      </c>
      <c r="C54" s="67"/>
      <c r="D54" s="63"/>
      <c r="E54" s="63"/>
      <c r="F54" s="63"/>
      <c r="G54" s="63"/>
      <c r="H54" s="63"/>
      <c r="I54" s="63"/>
      <c r="J54" s="119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</row>
    <row r="55" spans="1:21" ht="23.25">
      <c r="A55" s="65" t="s">
        <v>60</v>
      </c>
      <c r="B55" s="68" t="s">
        <v>61</v>
      </c>
      <c r="C55" s="67">
        <v>387</v>
      </c>
      <c r="D55" s="63">
        <v>88</v>
      </c>
      <c r="E55" s="63">
        <v>400</v>
      </c>
      <c r="F55" s="63">
        <v>100</v>
      </c>
      <c r="G55" s="63">
        <v>100</v>
      </c>
      <c r="H55" s="63">
        <v>100</v>
      </c>
      <c r="I55" s="63">
        <v>100</v>
      </c>
      <c r="J55" s="119"/>
      <c r="K55" s="116"/>
      <c r="L55" s="116"/>
      <c r="M55" s="122"/>
      <c r="N55" s="122"/>
      <c r="O55" s="116"/>
      <c r="P55" s="116"/>
      <c r="Q55" s="116"/>
      <c r="R55" s="116"/>
      <c r="S55" s="116"/>
      <c r="T55" s="116"/>
      <c r="U55" s="116"/>
    </row>
    <row r="56" spans="1:21" ht="40.5">
      <c r="A56" s="65" t="s">
        <v>62</v>
      </c>
      <c r="B56" s="68" t="s">
        <v>63</v>
      </c>
      <c r="C56" s="67"/>
      <c r="D56" s="63"/>
      <c r="E56" s="63"/>
      <c r="F56" s="63"/>
      <c r="G56" s="63"/>
      <c r="H56" s="63"/>
      <c r="I56" s="63"/>
      <c r="J56" s="119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</row>
    <row r="57" spans="1:21" s="50" customFormat="1" ht="20.100000000000001" customHeight="1">
      <c r="A57" s="65" t="s">
        <v>34</v>
      </c>
      <c r="B57" s="66" t="s">
        <v>64</v>
      </c>
      <c r="C57" s="67"/>
      <c r="D57" s="63"/>
      <c r="E57" s="63"/>
      <c r="F57" s="63"/>
      <c r="G57" s="63"/>
      <c r="H57" s="63"/>
      <c r="I57" s="63"/>
      <c r="J57" s="119"/>
      <c r="K57" s="116"/>
      <c r="L57" s="116"/>
      <c r="M57" s="116"/>
      <c r="N57" s="116"/>
      <c r="O57" s="123"/>
      <c r="P57" s="123"/>
      <c r="Q57" s="123"/>
      <c r="R57" s="123"/>
      <c r="S57" s="123"/>
      <c r="T57" s="123"/>
      <c r="U57" s="123"/>
    </row>
    <row r="58" spans="1:21" ht="23.25">
      <c r="A58" s="65" t="s">
        <v>35</v>
      </c>
      <c r="B58" s="66" t="s">
        <v>65</v>
      </c>
      <c r="C58" s="67">
        <v>49</v>
      </c>
      <c r="D58" s="63">
        <v>36.5</v>
      </c>
      <c r="E58" s="63">
        <v>3040</v>
      </c>
      <c r="F58" s="63">
        <v>760</v>
      </c>
      <c r="G58" s="63">
        <v>760</v>
      </c>
      <c r="H58" s="63">
        <v>760</v>
      </c>
      <c r="I58" s="63">
        <v>760</v>
      </c>
      <c r="J58" s="119"/>
      <c r="K58" s="116"/>
      <c r="L58" s="116"/>
      <c r="M58" s="124"/>
      <c r="N58" s="124"/>
      <c r="O58" s="116"/>
      <c r="P58" s="116"/>
      <c r="Q58" s="116"/>
      <c r="R58" s="116"/>
      <c r="S58" s="116"/>
      <c r="T58" s="116"/>
      <c r="U58" s="116"/>
    </row>
    <row r="59" spans="1:21" ht="23.25">
      <c r="A59" s="65" t="s">
        <v>36</v>
      </c>
      <c r="B59" s="66" t="s">
        <v>66</v>
      </c>
      <c r="C59" s="67"/>
      <c r="D59" s="63"/>
      <c r="E59" s="63"/>
      <c r="F59" s="63"/>
      <c r="G59" s="63"/>
      <c r="H59" s="63"/>
      <c r="I59" s="63"/>
      <c r="J59" s="119"/>
      <c r="K59" s="116"/>
      <c r="L59" s="116"/>
      <c r="M59" s="122"/>
      <c r="N59" s="122"/>
      <c r="O59" s="116"/>
      <c r="P59" s="116"/>
      <c r="Q59" s="116"/>
      <c r="R59" s="116"/>
      <c r="S59" s="116"/>
      <c r="T59" s="116"/>
      <c r="U59" s="116"/>
    </row>
    <row r="60" spans="1:21" ht="20.25">
      <c r="A60" s="65" t="s">
        <v>15</v>
      </c>
      <c r="B60" s="72"/>
      <c r="C60" s="67"/>
      <c r="D60" s="63"/>
      <c r="E60" s="63"/>
      <c r="F60" s="63"/>
      <c r="G60" s="63"/>
      <c r="H60" s="63"/>
      <c r="I60" s="63"/>
    </row>
    <row r="61" spans="1:21" ht="40.5">
      <c r="A61" s="65" t="s">
        <v>67</v>
      </c>
      <c r="B61" s="66" t="s">
        <v>68</v>
      </c>
      <c r="C61" s="67"/>
      <c r="D61" s="63"/>
      <c r="E61" s="63"/>
      <c r="F61" s="63"/>
      <c r="G61" s="63"/>
      <c r="H61" s="63"/>
      <c r="I61" s="63"/>
    </row>
    <row r="62" spans="1:21" ht="25.5" customHeight="1">
      <c r="A62" s="65" t="s">
        <v>69</v>
      </c>
      <c r="B62" s="66" t="s">
        <v>70</v>
      </c>
      <c r="C62" s="67"/>
      <c r="D62" s="63"/>
      <c r="E62" s="63"/>
      <c r="F62" s="63"/>
      <c r="G62" s="63"/>
      <c r="H62" s="63"/>
      <c r="I62" s="63"/>
    </row>
    <row r="63" spans="1:21" ht="20.25">
      <c r="A63" s="69" t="s">
        <v>7</v>
      </c>
      <c r="B63" s="73" t="s">
        <v>71</v>
      </c>
      <c r="C63" s="71">
        <f t="shared" ref="C63:I63" si="0">C47</f>
        <v>4591</v>
      </c>
      <c r="D63" s="71">
        <f t="shared" si="0"/>
        <v>7764.5</v>
      </c>
      <c r="E63" s="64">
        <f t="shared" si="0"/>
        <v>7940</v>
      </c>
      <c r="F63" s="64">
        <f t="shared" si="0"/>
        <v>1648</v>
      </c>
      <c r="G63" s="64">
        <f t="shared" si="0"/>
        <v>2348</v>
      </c>
      <c r="H63" s="64">
        <f t="shared" si="0"/>
        <v>2098</v>
      </c>
      <c r="I63" s="64">
        <f t="shared" si="0"/>
        <v>1846</v>
      </c>
      <c r="K63" s="58"/>
    </row>
    <row r="64" spans="1:21" ht="20.25">
      <c r="A64" s="69" t="s">
        <v>72</v>
      </c>
      <c r="B64" s="74"/>
      <c r="C64" s="71"/>
      <c r="D64" s="64"/>
      <c r="E64" s="63"/>
      <c r="F64" s="64"/>
      <c r="G64" s="64"/>
      <c r="H64" s="64"/>
      <c r="I64" s="64"/>
    </row>
    <row r="65" spans="1:21" ht="40.5" customHeight="1">
      <c r="A65" s="65" t="s">
        <v>73</v>
      </c>
      <c r="B65" s="66" t="s">
        <v>74</v>
      </c>
      <c r="C65" s="67">
        <f>C72-C68-C66</f>
        <v>3325.6000000000004</v>
      </c>
      <c r="D65" s="63">
        <v>6253.3</v>
      </c>
      <c r="E65" s="63">
        <f>E72-E68-E66</f>
        <v>6683.9</v>
      </c>
      <c r="F65" s="63">
        <f>F72-F68-F66</f>
        <v>1333</v>
      </c>
      <c r="G65" s="63">
        <f>G72-G68-G66</f>
        <v>2053</v>
      </c>
      <c r="H65" s="63">
        <f>H72-H68-H66</f>
        <v>1803</v>
      </c>
      <c r="I65" s="63">
        <f>I72-I68-I66</f>
        <v>1494.9</v>
      </c>
      <c r="K65" s="171"/>
      <c r="L65" s="172"/>
      <c r="M65" s="172"/>
      <c r="N65" s="172"/>
      <c r="O65" s="172"/>
      <c r="P65" s="172"/>
      <c r="Q65" s="172"/>
      <c r="R65" s="172"/>
    </row>
    <row r="66" spans="1:21" ht="23.25">
      <c r="A66" s="65" t="s">
        <v>21</v>
      </c>
      <c r="B66" s="66" t="s">
        <v>75</v>
      </c>
      <c r="C66" s="67">
        <v>1100</v>
      </c>
      <c r="D66" s="63">
        <v>1393.8</v>
      </c>
      <c r="E66" s="63">
        <v>1085.5999999999999</v>
      </c>
      <c r="F66" s="63">
        <v>280</v>
      </c>
      <c r="G66" s="63">
        <v>260</v>
      </c>
      <c r="H66" s="63">
        <v>260</v>
      </c>
      <c r="I66" s="63">
        <v>285.60000000000002</v>
      </c>
      <c r="J66" s="119" t="s">
        <v>199</v>
      </c>
      <c r="K66" s="116" t="s">
        <v>197</v>
      </c>
      <c r="L66" s="116"/>
      <c r="M66" s="116"/>
      <c r="N66" s="116"/>
      <c r="O66" s="116"/>
      <c r="P66" s="116"/>
      <c r="Q66" s="116"/>
      <c r="R66" s="116"/>
      <c r="S66" s="116"/>
      <c r="T66" s="116"/>
      <c r="U66" s="116"/>
    </row>
    <row r="67" spans="1:21" ht="24" thickBot="1">
      <c r="A67" s="65" t="s">
        <v>76</v>
      </c>
      <c r="B67" s="66" t="s">
        <v>77</v>
      </c>
      <c r="C67" s="67"/>
      <c r="D67" s="63"/>
      <c r="E67" s="63"/>
      <c r="F67" s="63"/>
      <c r="G67" s="63"/>
      <c r="H67" s="63"/>
      <c r="I67" s="63"/>
      <c r="J67" s="119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</row>
    <row r="68" spans="1:21" ht="23.25">
      <c r="A68" s="65" t="s">
        <v>10</v>
      </c>
      <c r="B68" s="66" t="s">
        <v>78</v>
      </c>
      <c r="C68" s="67">
        <v>100.4</v>
      </c>
      <c r="D68" s="63">
        <v>117.4</v>
      </c>
      <c r="E68" s="63">
        <v>170.5</v>
      </c>
      <c r="F68" s="63">
        <v>35</v>
      </c>
      <c r="G68" s="63">
        <v>35</v>
      </c>
      <c r="H68" s="63">
        <v>35</v>
      </c>
      <c r="I68" s="63">
        <v>65.5</v>
      </c>
      <c r="J68" s="119" t="s">
        <v>200</v>
      </c>
      <c r="K68" s="125" t="s">
        <v>198</v>
      </c>
      <c r="L68" s="126"/>
      <c r="M68" s="126"/>
      <c r="N68" s="126"/>
      <c r="O68" s="126"/>
      <c r="P68" s="126"/>
      <c r="Q68" s="126"/>
      <c r="R68" s="126"/>
      <c r="S68" s="126"/>
      <c r="T68" s="127"/>
      <c r="U68" s="116"/>
    </row>
    <row r="69" spans="1:21" ht="23.25">
      <c r="A69" s="65" t="s">
        <v>79</v>
      </c>
      <c r="B69" s="66" t="s">
        <v>80</v>
      </c>
      <c r="C69" s="67"/>
      <c r="D69" s="63"/>
      <c r="E69" s="63"/>
      <c r="F69" s="63"/>
      <c r="G69" s="63"/>
      <c r="H69" s="63"/>
      <c r="I69" s="63"/>
      <c r="J69" s="128"/>
      <c r="K69" s="129" t="s">
        <v>202</v>
      </c>
      <c r="L69" s="128"/>
      <c r="M69" s="128"/>
      <c r="N69" s="128"/>
      <c r="O69" s="128"/>
      <c r="P69" s="128"/>
      <c r="Q69" s="128"/>
      <c r="R69" s="128"/>
      <c r="S69" s="128"/>
      <c r="T69" s="130"/>
      <c r="U69" s="116"/>
    </row>
    <row r="70" spans="1:21" ht="24" thickBot="1">
      <c r="A70" s="65" t="s">
        <v>81</v>
      </c>
      <c r="B70" s="66" t="s">
        <v>82</v>
      </c>
      <c r="C70" s="67"/>
      <c r="D70" s="63"/>
      <c r="E70" s="63"/>
      <c r="F70" s="63"/>
      <c r="G70" s="63"/>
      <c r="H70" s="63"/>
      <c r="I70" s="63"/>
      <c r="J70" s="119"/>
      <c r="K70" s="131" t="s">
        <v>201</v>
      </c>
      <c r="L70" s="132"/>
      <c r="M70" s="132"/>
      <c r="N70" s="132"/>
      <c r="O70" s="132"/>
      <c r="P70" s="132"/>
      <c r="Q70" s="132"/>
      <c r="R70" s="133"/>
      <c r="S70" s="133"/>
      <c r="T70" s="134"/>
      <c r="U70" s="116"/>
    </row>
    <row r="71" spans="1:21" ht="23.25">
      <c r="A71" s="65" t="s">
        <v>37</v>
      </c>
      <c r="B71" s="66" t="s">
        <v>83</v>
      </c>
      <c r="C71" s="67"/>
      <c r="D71" s="63"/>
      <c r="E71" s="63"/>
      <c r="F71" s="63"/>
      <c r="G71" s="63"/>
      <c r="H71" s="63"/>
      <c r="I71" s="63"/>
      <c r="J71" s="119"/>
      <c r="K71" s="128"/>
      <c r="L71" s="128"/>
      <c r="M71" s="128"/>
      <c r="N71" s="128"/>
      <c r="O71" s="128"/>
      <c r="P71" s="128"/>
      <c r="Q71" s="128"/>
      <c r="R71" s="116"/>
      <c r="S71" s="116"/>
      <c r="T71" s="116"/>
      <c r="U71" s="116"/>
    </row>
    <row r="72" spans="1:21" ht="23.25">
      <c r="A72" s="69" t="s">
        <v>84</v>
      </c>
      <c r="B72" s="73" t="s">
        <v>85</v>
      </c>
      <c r="C72" s="71">
        <v>4526</v>
      </c>
      <c r="D72" s="71">
        <f>D65+D66+D68</f>
        <v>7764.5</v>
      </c>
      <c r="E72" s="64">
        <f>E63</f>
        <v>7940</v>
      </c>
      <c r="F72" s="64">
        <f>F63</f>
        <v>1648</v>
      </c>
      <c r="G72" s="64">
        <f>G63</f>
        <v>2348</v>
      </c>
      <c r="H72" s="64">
        <f>H63</f>
        <v>2098</v>
      </c>
      <c r="I72" s="64">
        <f>I63</f>
        <v>1846</v>
      </c>
      <c r="J72" s="119"/>
      <c r="K72" s="116"/>
      <c r="L72" s="119"/>
      <c r="M72" s="116"/>
      <c r="N72" s="116"/>
      <c r="O72" s="116"/>
      <c r="P72" s="116"/>
      <c r="Q72" s="116"/>
      <c r="R72" s="116"/>
      <c r="S72" s="116"/>
      <c r="T72" s="116"/>
      <c r="U72" s="116"/>
    </row>
    <row r="73" spans="1:21" ht="23.25">
      <c r="A73" s="65" t="s">
        <v>86</v>
      </c>
      <c r="B73" s="72"/>
      <c r="C73" s="67"/>
      <c r="D73" s="63"/>
      <c r="E73" s="63"/>
      <c r="F73" s="63"/>
      <c r="G73" s="63"/>
      <c r="H73" s="63"/>
      <c r="I73" s="63"/>
      <c r="J73" s="119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ht="23.25">
      <c r="A74" s="65" t="s">
        <v>87</v>
      </c>
      <c r="B74" s="66" t="s">
        <v>88</v>
      </c>
      <c r="C74" s="67">
        <f>C75</f>
        <v>65</v>
      </c>
      <c r="D74" s="63"/>
      <c r="E74" s="63"/>
      <c r="F74" s="63"/>
      <c r="G74" s="63"/>
      <c r="H74" s="63"/>
      <c r="I74" s="63"/>
      <c r="J74" s="119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1" ht="23.25">
      <c r="A75" s="65" t="s">
        <v>89</v>
      </c>
      <c r="B75" s="66" t="s">
        <v>90</v>
      </c>
      <c r="C75" s="67">
        <f>C63-C72</f>
        <v>65</v>
      </c>
      <c r="D75" s="63"/>
      <c r="E75" s="63"/>
      <c r="F75" s="63"/>
      <c r="G75" s="63"/>
      <c r="H75" s="63"/>
      <c r="I75" s="63"/>
      <c r="J75" s="119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1" ht="23.25">
      <c r="A76" s="65" t="s">
        <v>9</v>
      </c>
      <c r="B76" s="66" t="s">
        <v>91</v>
      </c>
      <c r="C76" s="67"/>
      <c r="D76" s="104"/>
      <c r="E76" s="104"/>
      <c r="F76" s="104"/>
      <c r="G76" s="104"/>
      <c r="H76" s="104"/>
      <c r="I76" s="104"/>
      <c r="J76" s="119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</row>
    <row r="77" spans="1:21" ht="40.5">
      <c r="A77" s="65" t="s">
        <v>92</v>
      </c>
      <c r="B77" s="66" t="s">
        <v>93</v>
      </c>
      <c r="C77" s="67"/>
      <c r="D77" s="104"/>
      <c r="E77" s="104"/>
      <c r="F77" s="104"/>
      <c r="G77" s="104"/>
      <c r="H77" s="104"/>
      <c r="I77" s="104"/>
      <c r="J77" s="119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</row>
    <row r="78" spans="1:21" ht="23.25">
      <c r="A78" s="65" t="s">
        <v>89</v>
      </c>
      <c r="B78" s="66" t="s">
        <v>94</v>
      </c>
      <c r="C78" s="67"/>
      <c r="D78" s="63"/>
      <c r="E78" s="63"/>
      <c r="F78" s="63"/>
      <c r="G78" s="63"/>
      <c r="H78" s="63"/>
      <c r="I78" s="63"/>
      <c r="J78" s="119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</row>
    <row r="79" spans="1:21" ht="23.25">
      <c r="A79" s="65" t="s">
        <v>9</v>
      </c>
      <c r="B79" s="66" t="s">
        <v>95</v>
      </c>
      <c r="C79" s="67"/>
      <c r="D79" s="63"/>
      <c r="E79" s="63"/>
      <c r="F79" s="63"/>
      <c r="G79" s="63"/>
      <c r="H79" s="63"/>
      <c r="I79" s="63"/>
      <c r="J79" s="119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</row>
    <row r="80" spans="1:21" ht="40.5">
      <c r="A80" s="65" t="s">
        <v>96</v>
      </c>
      <c r="B80" s="66" t="s">
        <v>97</v>
      </c>
      <c r="C80" s="67"/>
      <c r="D80" s="63"/>
      <c r="E80" s="113"/>
      <c r="F80" s="113"/>
      <c r="G80" s="113"/>
      <c r="H80" s="113"/>
      <c r="I80" s="113"/>
      <c r="J80" s="119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</row>
    <row r="81" spans="1:21" ht="23.25">
      <c r="A81" s="65" t="s">
        <v>89</v>
      </c>
      <c r="B81" s="66" t="s">
        <v>98</v>
      </c>
      <c r="C81" s="67"/>
      <c r="D81" s="63"/>
      <c r="E81" s="113"/>
      <c r="F81" s="113"/>
      <c r="G81" s="113"/>
      <c r="H81" s="113"/>
      <c r="I81" s="113"/>
      <c r="J81" s="119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</row>
    <row r="82" spans="1:21" ht="23.25">
      <c r="A82" s="65" t="s">
        <v>9</v>
      </c>
      <c r="B82" s="66" t="s">
        <v>99</v>
      </c>
      <c r="C82" s="67"/>
      <c r="D82" s="63"/>
      <c r="E82" s="113"/>
      <c r="F82" s="113"/>
      <c r="G82" s="113"/>
      <c r="H82" s="113"/>
      <c r="I82" s="113"/>
      <c r="J82" s="119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</row>
    <row r="83" spans="1:21" ht="23.25">
      <c r="A83" s="65" t="s">
        <v>100</v>
      </c>
      <c r="B83" s="66" t="s">
        <v>101</v>
      </c>
      <c r="C83" s="67"/>
      <c r="D83" s="63"/>
      <c r="E83" s="113"/>
      <c r="F83" s="113"/>
      <c r="G83" s="113"/>
      <c r="H83" s="113"/>
      <c r="I83" s="113"/>
      <c r="J83" s="119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</row>
    <row r="84" spans="1:21" ht="23.25">
      <c r="A84" s="65" t="s">
        <v>102</v>
      </c>
      <c r="B84" s="66" t="s">
        <v>103</v>
      </c>
      <c r="C84" s="67"/>
      <c r="D84" s="63"/>
      <c r="E84" s="113"/>
      <c r="F84" s="113"/>
      <c r="G84" s="113"/>
      <c r="H84" s="113"/>
      <c r="I84" s="113"/>
      <c r="J84" s="119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</row>
    <row r="85" spans="1:21" ht="23.25">
      <c r="A85" s="65" t="s">
        <v>89</v>
      </c>
      <c r="B85" s="66" t="s">
        <v>104</v>
      </c>
      <c r="C85" s="67"/>
      <c r="D85" s="63"/>
      <c r="E85" s="113"/>
      <c r="F85" s="113"/>
      <c r="G85" s="113"/>
      <c r="H85" s="113"/>
      <c r="I85" s="113"/>
      <c r="J85" s="119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</row>
    <row r="86" spans="1:21" ht="23.25">
      <c r="A86" s="65" t="s">
        <v>9</v>
      </c>
      <c r="B86" s="66" t="s">
        <v>105</v>
      </c>
      <c r="C86" s="67"/>
      <c r="D86" s="63"/>
      <c r="E86" s="113"/>
      <c r="F86" s="113"/>
      <c r="G86" s="113"/>
      <c r="H86" s="113"/>
      <c r="I86" s="113"/>
      <c r="J86" s="119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</row>
    <row r="87" spans="1:21" ht="40.5">
      <c r="A87" s="65" t="s">
        <v>106</v>
      </c>
      <c r="B87" s="66" t="s">
        <v>107</v>
      </c>
      <c r="C87" s="67"/>
      <c r="D87" s="104"/>
      <c r="E87" s="104"/>
      <c r="F87" s="104"/>
      <c r="G87" s="104"/>
      <c r="H87" s="104"/>
      <c r="I87" s="104"/>
      <c r="J87" s="119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</row>
    <row r="88" spans="1:21" ht="23.25">
      <c r="A88" s="174" t="s">
        <v>110</v>
      </c>
      <c r="B88" s="174"/>
      <c r="C88" s="174"/>
      <c r="D88" s="174"/>
      <c r="E88" s="174"/>
      <c r="F88" s="174"/>
      <c r="G88" s="174"/>
      <c r="H88" s="174"/>
      <c r="I88" s="174"/>
      <c r="J88" s="119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</row>
    <row r="89" spans="1:21" ht="24" thickBot="1">
      <c r="A89" s="65" t="s">
        <v>108</v>
      </c>
      <c r="B89" s="75">
        <v>240</v>
      </c>
      <c r="C89" s="67">
        <f>C94-C90-C91-C92-C93</f>
        <v>904.50000000000011</v>
      </c>
      <c r="D89" s="63">
        <v>3127.8</v>
      </c>
      <c r="E89" s="63">
        <f>E94-E93-E92-E91</f>
        <v>6859.8760000000002</v>
      </c>
      <c r="F89" s="63">
        <f>F94-F90-F91-F92-F93</f>
        <v>431.30000000000007</v>
      </c>
      <c r="G89" s="63">
        <f>G94-G90-G91-G92-G93</f>
        <v>1131.3</v>
      </c>
      <c r="H89" s="63">
        <f>H94-H90-H91-H92-H93</f>
        <v>881.30000000000007</v>
      </c>
      <c r="I89" s="63">
        <f>I94-I90-I91-I92-I93</f>
        <v>626.80000000000007</v>
      </c>
      <c r="J89" s="119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  <row r="90" spans="1:21" ht="40.5" customHeight="1">
      <c r="A90" s="65" t="s">
        <v>0</v>
      </c>
      <c r="B90" s="76">
        <v>250</v>
      </c>
      <c r="C90" s="67">
        <v>2836.7</v>
      </c>
      <c r="D90" s="63">
        <v>3662.7</v>
      </c>
      <c r="E90" s="63">
        <v>3789.2</v>
      </c>
      <c r="F90" s="63">
        <v>947.3</v>
      </c>
      <c r="G90" s="63">
        <v>947.3</v>
      </c>
      <c r="H90" s="63">
        <v>947.3</v>
      </c>
      <c r="I90" s="63">
        <v>947.3</v>
      </c>
      <c r="J90" s="173" t="s">
        <v>203</v>
      </c>
      <c r="K90" s="173"/>
      <c r="L90" s="173"/>
      <c r="M90" s="126" t="s">
        <v>205</v>
      </c>
      <c r="N90" s="126"/>
      <c r="O90" s="126"/>
      <c r="P90" s="126"/>
      <c r="Q90" s="126"/>
      <c r="R90" s="126"/>
      <c r="S90" s="126"/>
      <c r="T90" s="126"/>
      <c r="U90" s="127"/>
    </row>
    <row r="91" spans="1:21" ht="23.25">
      <c r="A91" s="65" t="s">
        <v>1</v>
      </c>
      <c r="B91" s="76">
        <v>260</v>
      </c>
      <c r="C91" s="67">
        <v>625.70000000000005</v>
      </c>
      <c r="D91" s="63">
        <v>815.8</v>
      </c>
      <c r="E91" s="63">
        <f>E90*0.22</f>
        <v>833.62399999999991</v>
      </c>
      <c r="F91" s="63">
        <v>208.4</v>
      </c>
      <c r="G91" s="63">
        <v>208.4</v>
      </c>
      <c r="H91" s="63">
        <v>208.4</v>
      </c>
      <c r="I91" s="63">
        <v>208.4</v>
      </c>
      <c r="J91" s="119"/>
      <c r="K91" s="116"/>
      <c r="L91" s="116"/>
      <c r="M91" s="116" t="s">
        <v>204</v>
      </c>
      <c r="N91" s="116"/>
      <c r="O91" s="116"/>
      <c r="P91" s="116"/>
      <c r="Q91" s="116"/>
      <c r="R91" s="116"/>
      <c r="S91" s="116"/>
      <c r="T91" s="116"/>
      <c r="U91" s="135"/>
    </row>
    <row r="92" spans="1:21" ht="24" thickBot="1">
      <c r="A92" s="65" t="s">
        <v>2</v>
      </c>
      <c r="B92" s="77">
        <v>270</v>
      </c>
      <c r="C92" s="67">
        <v>58.7</v>
      </c>
      <c r="D92" s="63">
        <v>40.799999999999997</v>
      </c>
      <c r="E92" s="63">
        <v>76</v>
      </c>
      <c r="F92" s="63">
        <v>19</v>
      </c>
      <c r="G92" s="63">
        <v>19</v>
      </c>
      <c r="H92" s="63">
        <v>19</v>
      </c>
      <c r="I92" s="63">
        <v>19</v>
      </c>
      <c r="J92" s="137"/>
      <c r="K92" s="133"/>
      <c r="L92" s="133"/>
      <c r="M92" s="133" t="s">
        <v>206</v>
      </c>
      <c r="N92" s="133" t="s">
        <v>207</v>
      </c>
      <c r="O92" s="133"/>
      <c r="P92" s="133"/>
      <c r="Q92" s="133"/>
      <c r="R92" s="133"/>
      <c r="S92" s="133"/>
      <c r="T92" s="133"/>
      <c r="U92" s="134"/>
    </row>
    <row r="93" spans="1:21" ht="23.25">
      <c r="A93" s="65" t="s">
        <v>10</v>
      </c>
      <c r="B93" s="77">
        <v>280</v>
      </c>
      <c r="C93" s="67">
        <v>100.4</v>
      </c>
      <c r="D93" s="63">
        <v>117.4</v>
      </c>
      <c r="E93" s="63">
        <f>E68</f>
        <v>170.5</v>
      </c>
      <c r="F93" s="63">
        <v>42</v>
      </c>
      <c r="G93" s="63">
        <v>42</v>
      </c>
      <c r="H93" s="63">
        <v>42</v>
      </c>
      <c r="I93" s="63">
        <v>44.5</v>
      </c>
      <c r="J93" s="138" t="s">
        <v>200</v>
      </c>
      <c r="K93" s="136" t="s">
        <v>198</v>
      </c>
      <c r="L93" s="116"/>
      <c r="M93" s="116"/>
      <c r="N93" s="116"/>
      <c r="O93" s="116"/>
      <c r="P93" s="116"/>
      <c r="Q93" s="116"/>
      <c r="R93" s="116"/>
      <c r="S93" s="116"/>
      <c r="T93" s="135"/>
      <c r="U93" s="116"/>
    </row>
    <row r="94" spans="1:21" ht="23.25">
      <c r="A94" s="69" t="s">
        <v>109</v>
      </c>
      <c r="B94" s="78">
        <v>290</v>
      </c>
      <c r="C94" s="71">
        <f>C72</f>
        <v>4526</v>
      </c>
      <c r="D94" s="71">
        <f>SUM(D89:D93)</f>
        <v>7764.5</v>
      </c>
      <c r="E94" s="64">
        <f>E72</f>
        <v>7940</v>
      </c>
      <c r="F94" s="64">
        <f>F72</f>
        <v>1648</v>
      </c>
      <c r="G94" s="64">
        <f>G72</f>
        <v>2348</v>
      </c>
      <c r="H94" s="64">
        <f>H72</f>
        <v>2098</v>
      </c>
      <c r="I94" s="64">
        <f>I72</f>
        <v>1846</v>
      </c>
      <c r="J94" s="130"/>
      <c r="K94" s="129" t="s">
        <v>202</v>
      </c>
      <c r="L94" s="128"/>
      <c r="M94" s="128"/>
      <c r="N94" s="128"/>
      <c r="O94" s="128"/>
      <c r="P94" s="128"/>
      <c r="Q94" s="128"/>
      <c r="R94" s="128"/>
      <c r="S94" s="128"/>
      <c r="T94" s="130"/>
      <c r="U94" s="116"/>
    </row>
    <row r="95" spans="1:21" ht="24" thickBot="1">
      <c r="A95" s="174" t="s">
        <v>111</v>
      </c>
      <c r="B95" s="174"/>
      <c r="C95" s="174"/>
      <c r="D95" s="174"/>
      <c r="E95" s="174"/>
      <c r="F95" s="174"/>
      <c r="G95" s="174"/>
      <c r="H95" s="174"/>
      <c r="I95" s="174"/>
      <c r="J95" s="139"/>
      <c r="K95" s="131" t="s">
        <v>201</v>
      </c>
      <c r="L95" s="132"/>
      <c r="M95" s="132"/>
      <c r="N95" s="132"/>
      <c r="O95" s="132"/>
      <c r="P95" s="132"/>
      <c r="Q95" s="132"/>
      <c r="R95" s="133"/>
      <c r="S95" s="133"/>
      <c r="T95" s="134"/>
      <c r="U95" s="116"/>
    </row>
    <row r="96" spans="1:21" ht="60.75">
      <c r="A96" s="69" t="s">
        <v>112</v>
      </c>
      <c r="B96" s="79">
        <v>300</v>
      </c>
      <c r="C96" s="71"/>
      <c r="D96" s="64"/>
      <c r="E96" s="64">
        <f>E98</f>
        <v>8</v>
      </c>
      <c r="F96" s="64">
        <v>2</v>
      </c>
      <c r="G96" s="64">
        <v>2</v>
      </c>
      <c r="H96" s="64">
        <v>2</v>
      </c>
      <c r="I96" s="64">
        <v>2</v>
      </c>
      <c r="J96" s="119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</row>
    <row r="97" spans="1:10" ht="20.25">
      <c r="A97" s="65" t="s">
        <v>113</v>
      </c>
      <c r="B97" s="75">
        <v>301</v>
      </c>
      <c r="C97" s="67"/>
      <c r="D97" s="63"/>
      <c r="E97" s="63"/>
      <c r="F97" s="143"/>
      <c r="G97" s="144"/>
      <c r="H97" s="144"/>
      <c r="I97" s="144"/>
    </row>
    <row r="98" spans="1:10" ht="40.5">
      <c r="A98" s="65" t="s">
        <v>114</v>
      </c>
      <c r="B98" s="80">
        <v>302</v>
      </c>
      <c r="C98" s="81"/>
      <c r="D98" s="82"/>
      <c r="E98" s="63">
        <v>8</v>
      </c>
      <c r="F98" s="82">
        <v>2</v>
      </c>
      <c r="G98" s="82">
        <v>2</v>
      </c>
      <c r="H98" s="82">
        <v>2</v>
      </c>
      <c r="I98" s="82">
        <v>2</v>
      </c>
    </row>
    <row r="99" spans="1:10" ht="60.75">
      <c r="A99" s="65" t="s">
        <v>115</v>
      </c>
      <c r="B99" s="80">
        <v>303</v>
      </c>
      <c r="C99" s="67"/>
      <c r="D99" s="63"/>
      <c r="E99" s="113"/>
      <c r="F99" s="113"/>
      <c r="G99" s="113"/>
      <c r="H99" s="113"/>
      <c r="I99" s="113"/>
    </row>
    <row r="100" spans="1:10" ht="40.5">
      <c r="A100" s="65" t="s">
        <v>116</v>
      </c>
      <c r="B100" s="80">
        <v>304</v>
      </c>
      <c r="C100" s="67"/>
      <c r="D100" s="63"/>
      <c r="E100" s="63"/>
      <c r="F100" s="63"/>
      <c r="G100" s="63"/>
      <c r="H100" s="63"/>
      <c r="I100" s="63"/>
    </row>
    <row r="101" spans="1:10" ht="60.75">
      <c r="A101" s="65" t="s">
        <v>117</v>
      </c>
      <c r="B101" s="80" t="s">
        <v>118</v>
      </c>
      <c r="C101" s="67"/>
      <c r="D101" s="63"/>
      <c r="E101" s="63"/>
      <c r="F101" s="63"/>
      <c r="G101" s="63"/>
      <c r="H101" s="63"/>
      <c r="I101" s="63"/>
    </row>
    <row r="102" spans="1:10" ht="20.25">
      <c r="A102" s="65" t="s">
        <v>151</v>
      </c>
      <c r="B102" s="80" t="s">
        <v>119</v>
      </c>
      <c r="C102" s="67"/>
      <c r="D102" s="63"/>
      <c r="E102" s="63"/>
      <c r="F102" s="63"/>
      <c r="G102" s="63"/>
      <c r="H102" s="63"/>
      <c r="I102" s="63"/>
    </row>
    <row r="103" spans="1:10" ht="40.5">
      <c r="A103" s="69" t="s">
        <v>120</v>
      </c>
      <c r="B103" s="79">
        <v>310</v>
      </c>
      <c r="C103" s="71"/>
      <c r="D103" s="64"/>
      <c r="E103" s="63"/>
      <c r="F103" s="64"/>
      <c r="G103" s="64"/>
      <c r="H103" s="64"/>
      <c r="I103" s="64"/>
    </row>
    <row r="104" spans="1:10" ht="60.75">
      <c r="A104" s="65" t="s">
        <v>121</v>
      </c>
      <c r="B104" s="80">
        <v>311</v>
      </c>
      <c r="C104" s="67"/>
      <c r="D104" s="63"/>
      <c r="E104" s="63"/>
      <c r="F104" s="63"/>
      <c r="G104" s="63"/>
      <c r="H104" s="63"/>
      <c r="I104" s="63"/>
    </row>
    <row r="105" spans="1:10" ht="20.25">
      <c r="A105" s="65" t="s">
        <v>152</v>
      </c>
      <c r="B105" s="80">
        <v>312</v>
      </c>
      <c r="C105" s="67"/>
      <c r="D105" s="63"/>
      <c r="E105" s="63"/>
      <c r="F105" s="63"/>
      <c r="G105" s="63"/>
      <c r="H105" s="63"/>
      <c r="I105" s="63"/>
    </row>
    <row r="106" spans="1:10" ht="20.25">
      <c r="A106" s="65" t="s">
        <v>122</v>
      </c>
      <c r="B106" s="80">
        <v>313</v>
      </c>
      <c r="C106" s="67"/>
      <c r="D106" s="63"/>
      <c r="E106" s="63"/>
      <c r="F106" s="63"/>
      <c r="G106" s="63"/>
      <c r="H106" s="63"/>
      <c r="I106" s="63"/>
    </row>
    <row r="107" spans="1:10" ht="40.5">
      <c r="A107" s="69" t="s">
        <v>123</v>
      </c>
      <c r="B107" s="79">
        <v>320</v>
      </c>
      <c r="C107" s="71">
        <f>C108</f>
        <v>632.29999999999995</v>
      </c>
      <c r="D107" s="64"/>
      <c r="E107" s="64">
        <f>E108+E109</f>
        <v>890.42399999999986</v>
      </c>
      <c r="F107" s="64">
        <v>222.6</v>
      </c>
      <c r="G107" s="64">
        <v>222.6</v>
      </c>
      <c r="H107" s="64">
        <v>222.6</v>
      </c>
      <c r="I107" s="64">
        <v>222.6</v>
      </c>
    </row>
    <row r="108" spans="1:10" ht="81">
      <c r="A108" s="65" t="s">
        <v>124</v>
      </c>
      <c r="B108" s="80">
        <v>321</v>
      </c>
      <c r="C108" s="67">
        <v>632.29999999999995</v>
      </c>
      <c r="D108" s="63"/>
      <c r="E108" s="63">
        <f>E91</f>
        <v>833.62399999999991</v>
      </c>
      <c r="F108" s="63">
        <v>208.4</v>
      </c>
      <c r="G108" s="63">
        <v>208.4</v>
      </c>
      <c r="H108" s="63">
        <v>208.4</v>
      </c>
      <c r="I108" s="63">
        <v>208.4</v>
      </c>
      <c r="J108" s="58" t="s">
        <v>209</v>
      </c>
    </row>
    <row r="109" spans="1:10" ht="20.25">
      <c r="A109" s="65" t="s">
        <v>149</v>
      </c>
      <c r="B109" s="80">
        <v>322</v>
      </c>
      <c r="C109" s="67"/>
      <c r="D109" s="63"/>
      <c r="E109" s="63">
        <v>56.8</v>
      </c>
      <c r="F109" s="63">
        <v>14.2</v>
      </c>
      <c r="G109" s="63">
        <v>14.2</v>
      </c>
      <c r="H109" s="63">
        <v>14.2</v>
      </c>
      <c r="I109" s="63">
        <v>14.2</v>
      </c>
      <c r="J109" s="58" t="s">
        <v>208</v>
      </c>
    </row>
    <row r="110" spans="1:10" ht="20.25">
      <c r="A110" s="65" t="s">
        <v>125</v>
      </c>
      <c r="B110" s="80">
        <v>330</v>
      </c>
      <c r="C110" s="67"/>
      <c r="D110" s="104"/>
      <c r="E110" s="104"/>
      <c r="F110" s="104"/>
      <c r="G110" s="104"/>
      <c r="H110" s="104"/>
      <c r="I110" s="104"/>
    </row>
    <row r="111" spans="1:10" ht="20.25">
      <c r="A111" s="65" t="s">
        <v>126</v>
      </c>
      <c r="B111" s="80">
        <v>331</v>
      </c>
      <c r="C111" s="67"/>
      <c r="D111" s="104"/>
      <c r="E111" s="104"/>
      <c r="F111" s="104"/>
      <c r="G111" s="104"/>
      <c r="H111" s="104"/>
      <c r="I111" s="104"/>
    </row>
    <row r="112" spans="1:10" ht="60.75">
      <c r="A112" s="65" t="s">
        <v>150</v>
      </c>
      <c r="B112" s="80">
        <v>332</v>
      </c>
      <c r="C112" s="67"/>
      <c r="D112" s="104"/>
      <c r="E112" s="104"/>
      <c r="F112" s="104"/>
      <c r="G112" s="104"/>
      <c r="H112" s="104"/>
      <c r="I112" s="104"/>
    </row>
    <row r="113" spans="1:9" ht="20.25">
      <c r="A113" s="174" t="s">
        <v>127</v>
      </c>
      <c r="B113" s="174"/>
      <c r="C113" s="174"/>
      <c r="D113" s="174"/>
      <c r="E113" s="174"/>
      <c r="F113" s="174"/>
      <c r="G113" s="174"/>
      <c r="H113" s="174"/>
      <c r="I113" s="174"/>
    </row>
    <row r="114" spans="1:9" ht="20.25">
      <c r="A114" s="65" t="s">
        <v>128</v>
      </c>
      <c r="B114" s="80">
        <v>340</v>
      </c>
      <c r="C114" s="63"/>
      <c r="D114" s="63">
        <v>660</v>
      </c>
      <c r="E114" s="114">
        <v>900</v>
      </c>
      <c r="F114" s="63"/>
      <c r="G114" s="63">
        <v>600</v>
      </c>
      <c r="H114" s="63">
        <v>300</v>
      </c>
      <c r="I114" s="63"/>
    </row>
    <row r="115" spans="1:9" ht="20.25">
      <c r="A115" s="65" t="s">
        <v>49</v>
      </c>
      <c r="B115" s="80">
        <v>341</v>
      </c>
      <c r="C115" s="63"/>
      <c r="D115" s="63">
        <v>660</v>
      </c>
      <c r="E115" s="114">
        <v>900</v>
      </c>
      <c r="F115" s="63"/>
      <c r="G115" s="63">
        <v>600</v>
      </c>
      <c r="H115" s="63">
        <v>300</v>
      </c>
      <c r="I115" s="63"/>
    </row>
    <row r="116" spans="1:9" ht="60" customHeight="1">
      <c r="A116" s="65" t="s">
        <v>129</v>
      </c>
      <c r="B116" s="80">
        <v>350</v>
      </c>
      <c r="C116" s="63">
        <v>76.5</v>
      </c>
      <c r="D116" s="63">
        <v>430</v>
      </c>
      <c r="E116" s="63">
        <f>100+150+195</f>
        <v>445</v>
      </c>
      <c r="F116" s="63"/>
      <c r="G116" s="63">
        <v>100</v>
      </c>
      <c r="H116" s="63">
        <v>150</v>
      </c>
      <c r="I116" s="63">
        <v>195</v>
      </c>
    </row>
    <row r="117" spans="1:9" ht="20.25">
      <c r="A117" s="65" t="s">
        <v>49</v>
      </c>
      <c r="B117" s="80">
        <v>351</v>
      </c>
      <c r="C117" s="63">
        <v>12.1</v>
      </c>
      <c r="D117" s="63">
        <v>430</v>
      </c>
      <c r="E117" s="63">
        <f>E116</f>
        <v>445</v>
      </c>
      <c r="F117" s="63"/>
      <c r="G117" s="63">
        <f>G116</f>
        <v>100</v>
      </c>
      <c r="H117" s="63">
        <v>150</v>
      </c>
      <c r="I117" s="63">
        <f>I116</f>
        <v>195</v>
      </c>
    </row>
    <row r="118" spans="1:9" ht="40.5">
      <c r="A118" s="65" t="s">
        <v>130</v>
      </c>
      <c r="B118" s="80">
        <v>360</v>
      </c>
      <c r="C118" s="63"/>
      <c r="D118" s="63"/>
      <c r="E118" s="63"/>
      <c r="F118" s="63"/>
      <c r="G118" s="63"/>
      <c r="H118" s="63"/>
      <c r="I118" s="63"/>
    </row>
    <row r="119" spans="1:9" ht="20.25">
      <c r="A119" s="65" t="s">
        <v>49</v>
      </c>
      <c r="B119" s="80">
        <v>361</v>
      </c>
      <c r="C119" s="63"/>
      <c r="D119" s="63"/>
      <c r="E119" s="63"/>
      <c r="F119" s="63"/>
      <c r="G119" s="63"/>
      <c r="H119" s="63"/>
      <c r="I119" s="63"/>
    </row>
    <row r="120" spans="1:9" ht="40.5">
      <c r="A120" s="65" t="s">
        <v>131</v>
      </c>
      <c r="B120" s="80">
        <v>370</v>
      </c>
      <c r="C120" s="63"/>
      <c r="D120" s="63"/>
      <c r="E120" s="63"/>
      <c r="F120" s="63"/>
      <c r="G120" s="63"/>
      <c r="H120" s="63"/>
      <c r="I120" s="63"/>
    </row>
    <row r="121" spans="1:9" ht="20.25">
      <c r="A121" s="65" t="s">
        <v>49</v>
      </c>
      <c r="B121" s="80">
        <v>371</v>
      </c>
      <c r="C121" s="63"/>
      <c r="D121" s="63"/>
      <c r="E121" s="63"/>
      <c r="F121" s="63"/>
      <c r="G121" s="63"/>
      <c r="H121" s="63"/>
      <c r="I121" s="63"/>
    </row>
    <row r="122" spans="1:9" ht="60.75">
      <c r="A122" s="65" t="s">
        <v>132</v>
      </c>
      <c r="B122" s="80">
        <v>380</v>
      </c>
      <c r="C122" s="63"/>
      <c r="D122" s="63"/>
      <c r="E122" s="63"/>
      <c r="F122" s="63"/>
      <c r="G122" s="63"/>
      <c r="H122" s="63"/>
      <c r="I122" s="63"/>
    </row>
    <row r="123" spans="1:9" ht="20.25">
      <c r="A123" s="65" t="s">
        <v>49</v>
      </c>
      <c r="B123" s="80">
        <v>381</v>
      </c>
      <c r="C123" s="63"/>
      <c r="D123" s="63"/>
      <c r="E123" s="63"/>
      <c r="F123" s="63"/>
      <c r="G123" s="63"/>
      <c r="H123" s="63"/>
      <c r="I123" s="63"/>
    </row>
    <row r="124" spans="1:9" ht="40.5">
      <c r="A124" s="65" t="s">
        <v>133</v>
      </c>
      <c r="B124" s="80">
        <v>390</v>
      </c>
      <c r="C124" s="63">
        <f>C116</f>
        <v>76.5</v>
      </c>
      <c r="D124" s="63">
        <f>D114+D116+D118+D120+D122</f>
        <v>1090</v>
      </c>
      <c r="E124" s="63">
        <f>E114+E116+E118+E120+E122</f>
        <v>1345</v>
      </c>
      <c r="F124" s="63"/>
      <c r="G124" s="63">
        <f t="shared" ref="G124:I125" si="1">G114+G116+G118+G120+G122</f>
        <v>700</v>
      </c>
      <c r="H124" s="63">
        <f t="shared" si="1"/>
        <v>450</v>
      </c>
      <c r="I124" s="63">
        <f t="shared" si="1"/>
        <v>195</v>
      </c>
    </row>
    <row r="125" spans="1:9" ht="40.5">
      <c r="A125" s="65" t="s">
        <v>134</v>
      </c>
      <c r="B125" s="80">
        <v>391</v>
      </c>
      <c r="C125" s="63">
        <f>C117</f>
        <v>12.1</v>
      </c>
      <c r="D125" s="63">
        <f>D115+D117+D119+D121+D123</f>
        <v>1090</v>
      </c>
      <c r="E125" s="63">
        <f>E115+E117+E119+E121+E123</f>
        <v>1345</v>
      </c>
      <c r="F125" s="63"/>
      <c r="G125" s="63">
        <f t="shared" si="1"/>
        <v>700</v>
      </c>
      <c r="H125" s="63">
        <f t="shared" si="1"/>
        <v>450</v>
      </c>
      <c r="I125" s="63">
        <f t="shared" si="1"/>
        <v>195</v>
      </c>
    </row>
    <row r="126" spans="1:9" ht="20.25">
      <c r="A126" s="174" t="s">
        <v>135</v>
      </c>
      <c r="B126" s="174"/>
      <c r="C126" s="174"/>
      <c r="D126" s="174"/>
      <c r="E126" s="174"/>
      <c r="F126" s="174"/>
      <c r="G126" s="174"/>
      <c r="H126" s="174"/>
      <c r="I126" s="174"/>
    </row>
    <row r="127" spans="1:9" ht="20.25">
      <c r="A127" s="65" t="s">
        <v>136</v>
      </c>
      <c r="B127" s="80">
        <v>400</v>
      </c>
      <c r="C127" s="63">
        <v>45</v>
      </c>
      <c r="D127" s="67">
        <v>46</v>
      </c>
      <c r="E127" s="67">
        <v>47</v>
      </c>
      <c r="F127" s="67">
        <v>47</v>
      </c>
      <c r="G127" s="67">
        <v>47</v>
      </c>
      <c r="H127" s="67">
        <v>47</v>
      </c>
      <c r="I127" s="67">
        <v>47</v>
      </c>
    </row>
    <row r="128" spans="1:9" ht="20.25">
      <c r="A128" s="65" t="s">
        <v>137</v>
      </c>
      <c r="B128" s="80">
        <v>410</v>
      </c>
      <c r="C128" s="63">
        <v>1383.6</v>
      </c>
      <c r="D128" s="67">
        <v>1548.9</v>
      </c>
      <c r="E128" s="67">
        <v>1780</v>
      </c>
      <c r="F128" s="67">
        <v>1780</v>
      </c>
      <c r="G128" s="67">
        <v>1880</v>
      </c>
      <c r="H128" s="67">
        <v>2030</v>
      </c>
      <c r="I128" s="67">
        <v>2225</v>
      </c>
    </row>
    <row r="129" spans="1:9" ht="20.25">
      <c r="A129" s="65" t="s">
        <v>138</v>
      </c>
      <c r="B129" s="80">
        <v>420</v>
      </c>
      <c r="C129" s="63"/>
      <c r="D129" s="63"/>
      <c r="E129" s="63"/>
      <c r="F129" s="63"/>
      <c r="G129" s="63"/>
      <c r="H129" s="63"/>
      <c r="I129" s="63"/>
    </row>
    <row r="130" spans="1:9" ht="40.5">
      <c r="A130" s="65" t="s">
        <v>139</v>
      </c>
      <c r="B130" s="80">
        <v>430</v>
      </c>
      <c r="C130" s="63"/>
      <c r="D130" s="63"/>
      <c r="E130" s="63"/>
      <c r="F130" s="63"/>
      <c r="G130" s="63"/>
      <c r="H130" s="63"/>
      <c r="I130" s="63"/>
    </row>
    <row r="131" spans="1:9">
      <c r="A131" s="52"/>
      <c r="C131" s="54"/>
      <c r="D131" s="55"/>
      <c r="E131" s="55"/>
      <c r="F131" s="55"/>
      <c r="G131" s="55"/>
      <c r="H131" s="55"/>
      <c r="I131" s="55"/>
    </row>
    <row r="132" spans="1:9" ht="22.5">
      <c r="A132" s="61" t="s">
        <v>38</v>
      </c>
      <c r="B132" s="57"/>
      <c r="C132" s="177" t="s">
        <v>140</v>
      </c>
      <c r="D132" s="177"/>
      <c r="E132" s="178" t="s">
        <v>195</v>
      </c>
      <c r="F132" s="178"/>
      <c r="G132" s="178"/>
      <c r="H132" s="55"/>
      <c r="I132" s="55"/>
    </row>
    <row r="133" spans="1:9" ht="18.75" customHeight="1">
      <c r="A133" s="46" t="s">
        <v>169</v>
      </c>
      <c r="C133" s="176" t="s">
        <v>170</v>
      </c>
      <c r="D133" s="176"/>
      <c r="E133" s="176" t="s">
        <v>171</v>
      </c>
      <c r="F133" s="176"/>
      <c r="G133" s="176"/>
      <c r="H133" s="55"/>
      <c r="I133" s="55"/>
    </row>
    <row r="134" spans="1:9">
      <c r="A134" s="56"/>
    </row>
    <row r="135" spans="1:9">
      <c r="A135" s="56"/>
    </row>
    <row r="136" spans="1:9">
      <c r="A136" s="56"/>
    </row>
    <row r="137" spans="1:9">
      <c r="A137" s="56"/>
    </row>
    <row r="138" spans="1:9">
      <c r="A138" s="56"/>
    </row>
    <row r="139" spans="1:9">
      <c r="A139" s="56"/>
    </row>
    <row r="140" spans="1:9">
      <c r="A140" s="56"/>
    </row>
    <row r="141" spans="1:9">
      <c r="A141" s="56"/>
    </row>
    <row r="142" spans="1:9">
      <c r="A142" s="56"/>
    </row>
    <row r="143" spans="1:9">
      <c r="A143" s="56"/>
    </row>
    <row r="144" spans="1:9">
      <c r="A144" s="56"/>
    </row>
    <row r="145" spans="1:1">
      <c r="A145" s="56"/>
    </row>
    <row r="146" spans="1:1">
      <c r="A146" s="56"/>
    </row>
    <row r="147" spans="1:1">
      <c r="A147" s="56"/>
    </row>
    <row r="148" spans="1:1">
      <c r="A148" s="56"/>
    </row>
    <row r="149" spans="1:1">
      <c r="A149" s="56"/>
    </row>
    <row r="150" spans="1:1">
      <c r="A150" s="56"/>
    </row>
    <row r="151" spans="1:1">
      <c r="A151" s="56"/>
    </row>
    <row r="152" spans="1:1">
      <c r="A152" s="56"/>
    </row>
    <row r="153" spans="1:1">
      <c r="A153" s="56"/>
    </row>
    <row r="154" spans="1:1">
      <c r="A154" s="56"/>
    </row>
    <row r="155" spans="1:1">
      <c r="A155" s="56"/>
    </row>
    <row r="156" spans="1:1">
      <c r="A156" s="56"/>
    </row>
    <row r="157" spans="1:1">
      <c r="A157" s="56"/>
    </row>
    <row r="158" spans="1:1">
      <c r="A158" s="56"/>
    </row>
    <row r="159" spans="1:1">
      <c r="A159" s="56"/>
    </row>
    <row r="160" spans="1:1">
      <c r="A160" s="56"/>
    </row>
    <row r="161" spans="1:1">
      <c r="A161" s="56"/>
    </row>
    <row r="162" spans="1:1">
      <c r="A162" s="56"/>
    </row>
    <row r="163" spans="1:1">
      <c r="A163" s="56"/>
    </row>
    <row r="164" spans="1:1">
      <c r="A164" s="56"/>
    </row>
    <row r="165" spans="1:1">
      <c r="A165" s="56"/>
    </row>
    <row r="166" spans="1:1">
      <c r="A166" s="56"/>
    </row>
    <row r="167" spans="1:1">
      <c r="A167" s="56"/>
    </row>
    <row r="168" spans="1:1">
      <c r="A168" s="56"/>
    </row>
    <row r="169" spans="1:1">
      <c r="A169" s="56"/>
    </row>
    <row r="170" spans="1:1">
      <c r="A170" s="56"/>
    </row>
    <row r="171" spans="1:1">
      <c r="A171" s="56"/>
    </row>
    <row r="172" spans="1:1">
      <c r="A172" s="56"/>
    </row>
    <row r="173" spans="1:1">
      <c r="A173" s="56"/>
    </row>
    <row r="174" spans="1:1">
      <c r="A174" s="56"/>
    </row>
    <row r="175" spans="1:1">
      <c r="A175" s="56"/>
    </row>
    <row r="176" spans="1:1">
      <c r="A176" s="56"/>
    </row>
    <row r="177" spans="1:1">
      <c r="A177" s="56"/>
    </row>
    <row r="178" spans="1:1">
      <c r="A178" s="56"/>
    </row>
    <row r="179" spans="1:1">
      <c r="A179" s="56"/>
    </row>
    <row r="180" spans="1:1">
      <c r="A180" s="56"/>
    </row>
    <row r="181" spans="1:1">
      <c r="A181" s="56"/>
    </row>
    <row r="182" spans="1:1">
      <c r="A182" s="56"/>
    </row>
    <row r="183" spans="1:1">
      <c r="A183" s="56"/>
    </row>
    <row r="184" spans="1:1">
      <c r="A184" s="56"/>
    </row>
    <row r="185" spans="1:1">
      <c r="A185" s="56"/>
    </row>
    <row r="186" spans="1:1">
      <c r="A186" s="56"/>
    </row>
    <row r="187" spans="1:1">
      <c r="A187" s="56"/>
    </row>
    <row r="188" spans="1:1">
      <c r="A188" s="56"/>
    </row>
    <row r="189" spans="1:1">
      <c r="A189" s="56"/>
    </row>
    <row r="190" spans="1:1">
      <c r="A190" s="56"/>
    </row>
    <row r="191" spans="1:1">
      <c r="A191" s="56"/>
    </row>
    <row r="192" spans="1:1">
      <c r="A192" s="56"/>
    </row>
    <row r="193" spans="1:1">
      <c r="A193" s="56"/>
    </row>
    <row r="194" spans="1:1">
      <c r="A194" s="56"/>
    </row>
    <row r="195" spans="1:1">
      <c r="A195" s="56"/>
    </row>
    <row r="196" spans="1:1">
      <c r="A196" s="56"/>
    </row>
    <row r="197" spans="1:1">
      <c r="A197" s="56"/>
    </row>
    <row r="198" spans="1:1">
      <c r="A198" s="56"/>
    </row>
    <row r="199" spans="1:1">
      <c r="A199" s="56"/>
    </row>
    <row r="200" spans="1:1">
      <c r="A200" s="56"/>
    </row>
    <row r="201" spans="1:1">
      <c r="A201" s="56"/>
    </row>
    <row r="202" spans="1:1">
      <c r="A202" s="56"/>
    </row>
    <row r="203" spans="1:1">
      <c r="A203" s="56"/>
    </row>
    <row r="204" spans="1:1">
      <c r="A204" s="56"/>
    </row>
    <row r="205" spans="1:1">
      <c r="A205" s="56"/>
    </row>
    <row r="206" spans="1:1">
      <c r="A206" s="56"/>
    </row>
    <row r="207" spans="1:1">
      <c r="A207" s="56"/>
    </row>
    <row r="208" spans="1:1">
      <c r="A208" s="56"/>
    </row>
    <row r="209" spans="1:1">
      <c r="A209" s="56"/>
    </row>
    <row r="210" spans="1:1">
      <c r="A210" s="56"/>
    </row>
    <row r="211" spans="1:1">
      <c r="A211" s="56"/>
    </row>
    <row r="212" spans="1:1">
      <c r="A212" s="56"/>
    </row>
    <row r="213" spans="1:1">
      <c r="A213" s="56"/>
    </row>
    <row r="214" spans="1:1">
      <c r="A214" s="56"/>
    </row>
    <row r="215" spans="1:1">
      <c r="A215" s="56"/>
    </row>
    <row r="216" spans="1:1">
      <c r="A216" s="56"/>
    </row>
    <row r="217" spans="1:1">
      <c r="A217" s="56"/>
    </row>
    <row r="218" spans="1:1">
      <c r="A218" s="56"/>
    </row>
    <row r="219" spans="1:1">
      <c r="A219" s="56"/>
    </row>
    <row r="220" spans="1:1">
      <c r="A220" s="56"/>
    </row>
    <row r="221" spans="1:1">
      <c r="A221" s="56"/>
    </row>
    <row r="222" spans="1:1">
      <c r="A222" s="56"/>
    </row>
    <row r="223" spans="1:1">
      <c r="A223" s="56"/>
    </row>
    <row r="224" spans="1:1">
      <c r="A224" s="56"/>
    </row>
    <row r="225" spans="1:1">
      <c r="A225" s="56"/>
    </row>
    <row r="226" spans="1:1">
      <c r="A226" s="56"/>
    </row>
    <row r="227" spans="1:1">
      <c r="A227" s="56"/>
    </row>
    <row r="228" spans="1:1">
      <c r="A228" s="56"/>
    </row>
    <row r="229" spans="1:1">
      <c r="A229" s="56"/>
    </row>
    <row r="230" spans="1:1">
      <c r="A230" s="56"/>
    </row>
    <row r="231" spans="1:1">
      <c r="A231" s="56"/>
    </row>
    <row r="232" spans="1:1">
      <c r="A232" s="56"/>
    </row>
    <row r="233" spans="1:1">
      <c r="A233" s="56"/>
    </row>
    <row r="234" spans="1:1">
      <c r="A234" s="56"/>
    </row>
    <row r="235" spans="1:1">
      <c r="A235" s="56"/>
    </row>
    <row r="236" spans="1:1">
      <c r="A236" s="56"/>
    </row>
    <row r="237" spans="1:1">
      <c r="A237" s="56"/>
    </row>
    <row r="238" spans="1:1">
      <c r="A238" s="56"/>
    </row>
    <row r="239" spans="1:1">
      <c r="A239" s="56"/>
    </row>
    <row r="240" spans="1:1">
      <c r="A240" s="56"/>
    </row>
    <row r="241" spans="1:1">
      <c r="A241" s="56"/>
    </row>
    <row r="242" spans="1:1">
      <c r="A242" s="56"/>
    </row>
    <row r="243" spans="1:1">
      <c r="A243" s="56"/>
    </row>
    <row r="244" spans="1:1">
      <c r="A244" s="56"/>
    </row>
    <row r="245" spans="1:1">
      <c r="A245" s="56"/>
    </row>
    <row r="246" spans="1:1">
      <c r="A246" s="56"/>
    </row>
    <row r="247" spans="1:1">
      <c r="A247" s="56"/>
    </row>
    <row r="248" spans="1:1">
      <c r="A248" s="56"/>
    </row>
    <row r="249" spans="1:1">
      <c r="A249" s="56"/>
    </row>
    <row r="250" spans="1:1">
      <c r="A250" s="56"/>
    </row>
    <row r="251" spans="1:1">
      <c r="A251" s="56"/>
    </row>
    <row r="252" spans="1:1">
      <c r="A252" s="56"/>
    </row>
    <row r="253" spans="1:1">
      <c r="A253" s="56"/>
    </row>
    <row r="254" spans="1:1">
      <c r="A254" s="56"/>
    </row>
    <row r="255" spans="1:1">
      <c r="A255" s="56"/>
    </row>
    <row r="256" spans="1:1">
      <c r="A256" s="56"/>
    </row>
    <row r="257" spans="1:1">
      <c r="A257" s="56"/>
    </row>
    <row r="258" spans="1:1">
      <c r="A258" s="56"/>
    </row>
    <row r="259" spans="1:1">
      <c r="A259" s="56"/>
    </row>
    <row r="260" spans="1:1">
      <c r="A260" s="56"/>
    </row>
    <row r="261" spans="1:1">
      <c r="A261" s="56"/>
    </row>
    <row r="262" spans="1:1">
      <c r="A262" s="56"/>
    </row>
    <row r="263" spans="1:1">
      <c r="A263" s="56"/>
    </row>
    <row r="264" spans="1:1">
      <c r="A264" s="56"/>
    </row>
    <row r="265" spans="1:1">
      <c r="A265" s="56"/>
    </row>
    <row r="266" spans="1:1">
      <c r="A266" s="56"/>
    </row>
    <row r="267" spans="1:1">
      <c r="A267" s="56"/>
    </row>
    <row r="268" spans="1:1">
      <c r="A268" s="56"/>
    </row>
    <row r="269" spans="1:1">
      <c r="A269" s="56"/>
    </row>
    <row r="270" spans="1:1">
      <c r="A270" s="56"/>
    </row>
    <row r="271" spans="1:1">
      <c r="A271" s="56"/>
    </row>
    <row r="272" spans="1:1">
      <c r="A272" s="56"/>
    </row>
    <row r="273" spans="1:1">
      <c r="A273" s="56"/>
    </row>
    <row r="274" spans="1:1">
      <c r="A274" s="56"/>
    </row>
    <row r="275" spans="1:1">
      <c r="A275" s="56"/>
    </row>
    <row r="276" spans="1:1">
      <c r="A276" s="56"/>
    </row>
    <row r="277" spans="1:1">
      <c r="A277" s="56"/>
    </row>
    <row r="278" spans="1:1">
      <c r="A278" s="56"/>
    </row>
    <row r="279" spans="1:1">
      <c r="A279" s="56"/>
    </row>
    <row r="280" spans="1:1">
      <c r="A280" s="56"/>
    </row>
    <row r="281" spans="1:1">
      <c r="A281" s="56"/>
    </row>
    <row r="282" spans="1:1">
      <c r="A282" s="56"/>
    </row>
    <row r="283" spans="1:1">
      <c r="A283" s="56"/>
    </row>
    <row r="284" spans="1:1">
      <c r="A284" s="56"/>
    </row>
    <row r="285" spans="1:1">
      <c r="A285" s="56"/>
    </row>
    <row r="286" spans="1:1">
      <c r="A286" s="56"/>
    </row>
    <row r="287" spans="1:1">
      <c r="A287" s="56"/>
    </row>
    <row r="288" spans="1:1">
      <c r="A288" s="56"/>
    </row>
    <row r="289" spans="1:1">
      <c r="A289" s="56"/>
    </row>
    <row r="290" spans="1:1">
      <c r="A290" s="56"/>
    </row>
    <row r="291" spans="1:1">
      <c r="A291" s="56"/>
    </row>
    <row r="292" spans="1:1">
      <c r="A292" s="56"/>
    </row>
    <row r="293" spans="1:1">
      <c r="A293" s="56"/>
    </row>
    <row r="294" spans="1:1">
      <c r="A294" s="56"/>
    </row>
  </sheetData>
  <mergeCells count="62">
    <mergeCell ref="C133:D133"/>
    <mergeCell ref="E133:G133"/>
    <mergeCell ref="A126:I126"/>
    <mergeCell ref="A95:I95"/>
    <mergeCell ref="A113:I113"/>
    <mergeCell ref="C132:D132"/>
    <mergeCell ref="E132:G132"/>
    <mergeCell ref="A45:I45"/>
    <mergeCell ref="F10:I10"/>
    <mergeCell ref="F18:I18"/>
    <mergeCell ref="A31:G31"/>
    <mergeCell ref="K65:R65"/>
    <mergeCell ref="J90:L90"/>
    <mergeCell ref="A88:I88"/>
    <mergeCell ref="J48:M48"/>
    <mergeCell ref="E4:I4"/>
    <mergeCell ref="A22:B22"/>
    <mergeCell ref="A6:B6"/>
    <mergeCell ref="A12:B12"/>
    <mergeCell ref="A46:I46"/>
    <mergeCell ref="E1:I1"/>
    <mergeCell ref="F9:I9"/>
    <mergeCell ref="F7:I7"/>
    <mergeCell ref="F8:I8"/>
    <mergeCell ref="E2:I2"/>
    <mergeCell ref="A7:B7"/>
    <mergeCell ref="A10:B10"/>
    <mergeCell ref="B27:E27"/>
    <mergeCell ref="A15:B15"/>
    <mergeCell ref="J47:M47"/>
    <mergeCell ref="A3:B3"/>
    <mergeCell ref="E3:I3"/>
    <mergeCell ref="A11:B11"/>
    <mergeCell ref="F12:I12"/>
    <mergeCell ref="F6:I6"/>
    <mergeCell ref="K42:K43"/>
    <mergeCell ref="A37:I37"/>
    <mergeCell ref="F42:I42"/>
    <mergeCell ref="B42:B43"/>
    <mergeCell ref="D42:D43"/>
    <mergeCell ref="A42:A43"/>
    <mergeCell ref="A39:I39"/>
    <mergeCell ref="A38:I38"/>
    <mergeCell ref="C42:C43"/>
    <mergeCell ref="E42:E43"/>
    <mergeCell ref="A35:G35"/>
    <mergeCell ref="A32:G32"/>
    <mergeCell ref="F23:I23"/>
    <mergeCell ref="A23:B23"/>
    <mergeCell ref="A33:G33"/>
    <mergeCell ref="A34:G34"/>
    <mergeCell ref="F24:I24"/>
    <mergeCell ref="F21:I21"/>
    <mergeCell ref="A14:B14"/>
    <mergeCell ref="F14:I14"/>
    <mergeCell ref="F13:I13"/>
    <mergeCell ref="A29:G29"/>
    <mergeCell ref="A30:G30"/>
    <mergeCell ref="F20:I20"/>
    <mergeCell ref="A18:D18"/>
    <mergeCell ref="F19:I19"/>
    <mergeCell ref="A19:B19"/>
  </mergeCells>
  <phoneticPr fontId="3" type="noConversion"/>
  <pageMargins left="0.98425196850393704" right="0.59055118110236227" top="0.43307086614173229" bottom="0.35433070866141736" header="0.51181102362204722" footer="0.51181102362204722"/>
  <pageSetup paperSize="9" scale="51" orientation="portrait" r:id="rId1"/>
  <headerFooter alignWithMargins="0">
    <oddHeader>&amp;C
&amp;R&amp;"Times New Roman,обычный"&amp;14Продовження додатка 1
Таблиця 1</oddHeader>
  </headerFooter>
  <rowBreaks count="2" manualBreakCount="2">
    <brk id="63" max="22" man="1"/>
    <brk id="112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3"/>
  </sheetPr>
  <dimension ref="A1:J58"/>
  <sheetViews>
    <sheetView view="pageBreakPreview" zoomScaleNormal="100" zoomScaleSheetLayoutView="100" workbookViewId="0">
      <selection activeCell="C19" sqref="C19"/>
    </sheetView>
  </sheetViews>
  <sheetFormatPr defaultRowHeight="18.75"/>
  <cols>
    <col min="1" max="1" width="35.28515625" style="1" customWidth="1"/>
    <col min="2" max="2" width="11.85546875" style="11" customWidth="1"/>
    <col min="3" max="3" width="12.42578125" style="1" customWidth="1"/>
    <col min="4" max="4" width="20.7109375" style="1" customWidth="1"/>
    <col min="5" max="6" width="16.42578125" style="1" customWidth="1"/>
    <col min="7" max="7" width="16.5703125" style="1" customWidth="1"/>
    <col min="8" max="8" width="16.85546875" style="1" customWidth="1"/>
    <col min="9" max="9" width="16.7109375" style="1" customWidth="1"/>
    <col min="10" max="16384" width="9.140625" style="1"/>
  </cols>
  <sheetData>
    <row r="1" spans="1:10">
      <c r="A1" s="185" t="s">
        <v>17</v>
      </c>
      <c r="B1" s="185"/>
      <c r="C1" s="185"/>
      <c r="D1" s="185"/>
      <c r="E1" s="185"/>
      <c r="F1" s="8"/>
      <c r="G1" s="8"/>
      <c r="H1" s="8"/>
      <c r="I1" s="8"/>
    </row>
    <row r="2" spans="1:10">
      <c r="A2" s="185" t="s">
        <v>178</v>
      </c>
      <c r="B2" s="185"/>
      <c r="C2" s="185"/>
      <c r="D2" s="185"/>
      <c r="E2" s="185"/>
      <c r="F2" s="8"/>
      <c r="G2" s="8"/>
      <c r="H2" s="8"/>
      <c r="I2" s="8"/>
    </row>
    <row r="3" spans="1:10" ht="39.75" customHeight="1">
      <c r="A3" s="186" t="s">
        <v>159</v>
      </c>
      <c r="B3" s="186"/>
      <c r="C3" s="186"/>
      <c r="D3" s="186"/>
      <c r="E3" s="186"/>
      <c r="F3" s="4"/>
      <c r="G3" s="4"/>
      <c r="H3" s="4"/>
      <c r="I3" s="4"/>
    </row>
    <row r="4" spans="1:10">
      <c r="A4" s="187" t="s">
        <v>19</v>
      </c>
      <c r="B4" s="187"/>
      <c r="C4" s="187"/>
      <c r="D4" s="187"/>
      <c r="E4" s="187"/>
      <c r="F4" s="31"/>
      <c r="G4" s="31"/>
      <c r="H4" s="31"/>
      <c r="I4" s="31"/>
    </row>
    <row r="5" spans="1:10" ht="20.100000000000001" customHeight="1">
      <c r="A5" s="23"/>
      <c r="B5" s="23"/>
      <c r="C5" s="23"/>
      <c r="D5" s="23"/>
      <c r="E5" s="23"/>
      <c r="F5" s="31"/>
      <c r="G5" s="31"/>
      <c r="H5" s="31"/>
      <c r="I5" s="31"/>
    </row>
    <row r="6" spans="1:10" s="50" customFormat="1">
      <c r="A6" s="183" t="s">
        <v>164</v>
      </c>
      <c r="B6" s="183"/>
      <c r="C6" s="183"/>
      <c r="D6" s="183"/>
      <c r="E6" s="183"/>
      <c r="F6" s="49"/>
      <c r="G6" s="49"/>
      <c r="H6" s="49"/>
      <c r="I6" s="49"/>
    </row>
    <row r="7" spans="1:10" s="50" customFormat="1" ht="16.5" customHeight="1">
      <c r="A7" s="182" t="s">
        <v>163</v>
      </c>
      <c r="B7" s="182"/>
      <c r="C7" s="182"/>
      <c r="D7" s="182"/>
      <c r="E7" s="182"/>
      <c r="F7" s="106"/>
      <c r="G7" s="106"/>
      <c r="H7" s="106"/>
      <c r="I7" s="106"/>
    </row>
    <row r="8" spans="1:10" s="50" customFormat="1" ht="244.5" customHeight="1">
      <c r="A8" s="191" t="s">
        <v>162</v>
      </c>
      <c r="B8" s="191"/>
      <c r="C8" s="191"/>
      <c r="D8" s="191"/>
      <c r="E8" s="191"/>
      <c r="F8" s="56"/>
      <c r="G8" s="56"/>
      <c r="H8" s="56"/>
      <c r="I8" s="56"/>
    </row>
    <row r="9" spans="1:10" s="50" customFormat="1">
      <c r="A9" s="190" t="s">
        <v>179</v>
      </c>
      <c r="B9" s="190"/>
      <c r="C9" s="190"/>
      <c r="D9" s="190"/>
      <c r="E9" s="190"/>
      <c r="F9" s="56"/>
      <c r="G9" s="56"/>
      <c r="H9" s="56"/>
      <c r="I9" s="56"/>
    </row>
    <row r="10" spans="1:10" s="50" customFormat="1">
      <c r="A10" s="190" t="s">
        <v>180</v>
      </c>
      <c r="B10" s="190"/>
      <c r="C10" s="190"/>
      <c r="D10" s="190"/>
      <c r="E10" s="190"/>
      <c r="F10" s="56"/>
      <c r="G10" s="56"/>
      <c r="H10" s="56"/>
      <c r="I10" s="56"/>
    </row>
    <row r="11" spans="1:10" s="50" customFormat="1">
      <c r="A11" s="190" t="s">
        <v>181</v>
      </c>
      <c r="B11" s="190"/>
      <c r="C11" s="190"/>
      <c r="D11" s="190"/>
      <c r="E11" s="190"/>
      <c r="F11" s="56"/>
      <c r="G11" s="56"/>
      <c r="H11" s="56"/>
      <c r="I11" s="56"/>
    </row>
    <row r="12" spans="1:10" s="50" customFormat="1" ht="111.75" customHeight="1">
      <c r="A12" s="190" t="s">
        <v>182</v>
      </c>
      <c r="B12" s="190"/>
      <c r="C12" s="190"/>
      <c r="D12" s="190"/>
      <c r="E12" s="190"/>
      <c r="F12" s="56"/>
      <c r="G12" s="56"/>
      <c r="H12" s="56"/>
      <c r="I12" s="56"/>
    </row>
    <row r="13" spans="1:10">
      <c r="A13" s="190"/>
      <c r="B13" s="190"/>
      <c r="C13" s="190"/>
      <c r="D13" s="190"/>
      <c r="E13" s="190"/>
      <c r="F13" s="19"/>
      <c r="G13" s="19"/>
      <c r="H13" s="19"/>
      <c r="I13" s="19"/>
    </row>
    <row r="14" spans="1:10" ht="21.95" customHeight="1">
      <c r="A14" s="159" t="s">
        <v>165</v>
      </c>
      <c r="B14" s="159"/>
      <c r="C14" s="159"/>
      <c r="D14" s="159"/>
      <c r="E14" s="159"/>
      <c r="F14" s="159"/>
    </row>
    <row r="15" spans="1:10" ht="20.100000000000001" customHeight="1">
      <c r="A15" s="10"/>
      <c r="F15" s="2"/>
      <c r="G15" s="2"/>
      <c r="H15" s="2"/>
      <c r="I15" s="2"/>
      <c r="J15" s="2"/>
    </row>
    <row r="16" spans="1:10" ht="57.75" customHeight="1">
      <c r="A16" s="192" t="s">
        <v>141</v>
      </c>
      <c r="B16" s="188" t="s">
        <v>32</v>
      </c>
      <c r="C16" s="189"/>
      <c r="D16" s="192" t="s">
        <v>185</v>
      </c>
      <c r="E16" s="195" t="s">
        <v>184</v>
      </c>
      <c r="F16" s="184"/>
      <c r="G16" s="184"/>
      <c r="H16" s="184"/>
      <c r="I16" s="20"/>
      <c r="J16" s="2"/>
    </row>
    <row r="17" spans="1:10" ht="151.5" customHeight="1">
      <c r="A17" s="193"/>
      <c r="B17" s="5" t="s">
        <v>13</v>
      </c>
      <c r="C17" s="5" t="s">
        <v>14</v>
      </c>
      <c r="D17" s="193"/>
      <c r="E17" s="195"/>
      <c r="F17" s="20"/>
      <c r="G17" s="20"/>
      <c r="H17" s="20"/>
      <c r="I17" s="20"/>
      <c r="J17" s="2"/>
    </row>
    <row r="18" spans="1:10" ht="18" customHeight="1">
      <c r="A18" s="5">
        <v>1</v>
      </c>
      <c r="B18" s="5">
        <v>2</v>
      </c>
      <c r="C18" s="5">
        <v>3</v>
      </c>
      <c r="D18" s="5">
        <v>4</v>
      </c>
      <c r="E18" s="5">
        <v>5</v>
      </c>
      <c r="F18" s="14"/>
      <c r="G18" s="14"/>
      <c r="H18" s="14"/>
      <c r="I18" s="14"/>
      <c r="J18" s="2"/>
    </row>
    <row r="19" spans="1:10" ht="39" customHeight="1">
      <c r="A19" s="6" t="s">
        <v>160</v>
      </c>
      <c r="B19" s="59"/>
      <c r="C19" s="59"/>
      <c r="D19" s="107">
        <v>47456</v>
      </c>
      <c r="E19" s="107">
        <f ca="1">'I. Фін результат'!E51</f>
        <v>7932</v>
      </c>
      <c r="F19" s="27"/>
      <c r="G19" s="27"/>
      <c r="H19" s="28"/>
      <c r="I19" s="27"/>
      <c r="J19" s="2"/>
    </row>
    <row r="20" spans="1:10" ht="20.100000000000001" customHeight="1">
      <c r="A20" s="62" t="s">
        <v>142</v>
      </c>
      <c r="B20" s="24"/>
      <c r="C20" s="24"/>
      <c r="D20" s="108">
        <f>D19</f>
        <v>47456</v>
      </c>
      <c r="E20" s="108">
        <f>E19</f>
        <v>7932</v>
      </c>
      <c r="F20" s="29"/>
      <c r="G20" s="29"/>
      <c r="H20" s="30"/>
      <c r="I20" s="29"/>
      <c r="J20" s="2"/>
    </row>
    <row r="21" spans="1:10" ht="20.100000000000001" customHeight="1">
      <c r="A21" s="12"/>
      <c r="B21" s="13"/>
      <c r="C21" s="13"/>
      <c r="D21" s="7"/>
      <c r="E21" s="7"/>
      <c r="F21" s="4"/>
      <c r="G21" s="4"/>
      <c r="H21" s="4"/>
      <c r="I21" s="4"/>
    </row>
    <row r="22" spans="1:10" ht="21.95" customHeight="1">
      <c r="A22" s="4"/>
      <c r="B22" s="4"/>
      <c r="C22" s="4"/>
      <c r="D22" s="4"/>
      <c r="E22" s="4"/>
      <c r="F22" s="4"/>
      <c r="G22" s="4"/>
      <c r="H22" s="4"/>
      <c r="I22" s="4"/>
    </row>
    <row r="23" spans="1:10" ht="20.100000000000001" customHeight="1">
      <c r="A23" s="31"/>
      <c r="B23" s="32"/>
      <c r="C23" s="2"/>
      <c r="D23" s="2"/>
      <c r="E23" s="2"/>
      <c r="F23" s="2"/>
      <c r="G23" s="2"/>
      <c r="H23" s="2"/>
      <c r="I23" s="2"/>
    </row>
    <row r="24" spans="1:10" ht="63.95" customHeight="1">
      <c r="A24" s="20"/>
      <c r="B24" s="184"/>
      <c r="C24" s="184"/>
      <c r="D24" s="184"/>
      <c r="E24" s="184"/>
      <c r="F24" s="20"/>
      <c r="G24" s="184"/>
      <c r="H24" s="184"/>
      <c r="I24" s="20"/>
    </row>
    <row r="25" spans="1:10" ht="18" customHeight="1">
      <c r="A25" s="14"/>
      <c r="B25" s="146"/>
      <c r="C25" s="146"/>
      <c r="D25" s="197"/>
      <c r="E25" s="197"/>
      <c r="F25" s="14"/>
      <c r="G25" s="146"/>
      <c r="H25" s="146"/>
      <c r="I25" s="14"/>
    </row>
    <row r="26" spans="1:10" ht="20.100000000000001" customHeight="1">
      <c r="A26" s="33"/>
      <c r="B26" s="179"/>
      <c r="C26" s="179"/>
      <c r="D26" s="198"/>
      <c r="E26" s="198"/>
      <c r="F26" s="35"/>
      <c r="G26" s="179"/>
      <c r="H26" s="179"/>
      <c r="I26" s="34"/>
    </row>
    <row r="27" spans="1:10" ht="20.100000000000001" customHeight="1">
      <c r="A27" s="15"/>
      <c r="B27" s="180"/>
      <c r="C27" s="180"/>
      <c r="D27" s="181"/>
      <c r="E27" s="181"/>
      <c r="F27" s="20"/>
      <c r="G27" s="194"/>
      <c r="H27" s="194"/>
      <c r="I27" s="36"/>
    </row>
    <row r="28" spans="1:10" ht="20.100000000000001" customHeight="1">
      <c r="A28" s="15"/>
      <c r="B28" s="180"/>
      <c r="C28" s="180"/>
      <c r="D28" s="181"/>
      <c r="E28" s="181"/>
      <c r="F28" s="20"/>
      <c r="G28" s="194"/>
      <c r="H28" s="194"/>
      <c r="I28" s="36"/>
    </row>
    <row r="29" spans="1:10" ht="20.100000000000001" customHeight="1">
      <c r="A29" s="21"/>
      <c r="B29" s="186"/>
      <c r="C29" s="186"/>
      <c r="D29" s="186"/>
      <c r="E29" s="186"/>
      <c r="F29" s="17"/>
      <c r="G29" s="199"/>
      <c r="H29" s="199"/>
      <c r="I29" s="39"/>
    </row>
    <row r="30" spans="1:10" ht="20.100000000000001" customHeight="1">
      <c r="A30" s="7"/>
      <c r="B30" s="14"/>
      <c r="C30" s="14"/>
      <c r="D30" s="14"/>
      <c r="E30" s="14"/>
      <c r="F30" s="14"/>
      <c r="G30" s="2"/>
      <c r="H30" s="2"/>
      <c r="I30" s="2"/>
    </row>
    <row r="31" spans="1:10" ht="21.95" customHeight="1">
      <c r="A31" s="196"/>
      <c r="B31" s="196"/>
      <c r="C31" s="196"/>
      <c r="D31" s="196"/>
      <c r="E31" s="196"/>
      <c r="F31" s="196"/>
      <c r="G31" s="196"/>
      <c r="H31" s="196"/>
      <c r="I31" s="196"/>
    </row>
    <row r="32" spans="1:10" ht="20.100000000000001" customHeight="1">
      <c r="A32" s="4"/>
      <c r="B32" s="9"/>
      <c r="C32" s="4"/>
      <c r="D32" s="4"/>
      <c r="E32" s="4"/>
      <c r="F32" s="2"/>
      <c r="G32" s="2"/>
      <c r="H32" s="2"/>
      <c r="I32" s="2"/>
    </row>
    <row r="33" spans="1:9" ht="63.95" customHeight="1">
      <c r="A33" s="184"/>
      <c r="B33" s="184"/>
      <c r="C33" s="184"/>
      <c r="D33" s="20"/>
      <c r="E33" s="20"/>
      <c r="F33" s="184"/>
      <c r="G33" s="184"/>
      <c r="H33" s="184"/>
      <c r="I33" s="20"/>
    </row>
    <row r="34" spans="1:9" ht="18" customHeight="1">
      <c r="A34" s="184"/>
      <c r="B34" s="184"/>
      <c r="C34" s="184"/>
      <c r="D34" s="20"/>
      <c r="E34" s="20"/>
      <c r="F34" s="146"/>
      <c r="G34" s="146"/>
      <c r="H34" s="146"/>
      <c r="I34" s="14"/>
    </row>
    <row r="35" spans="1:9" ht="20.100000000000001" customHeight="1">
      <c r="A35" s="160"/>
      <c r="B35" s="160"/>
      <c r="C35" s="160"/>
      <c r="D35" s="27"/>
      <c r="E35" s="37"/>
      <c r="F35" s="194"/>
      <c r="G35" s="194"/>
      <c r="H35" s="194"/>
      <c r="I35" s="27"/>
    </row>
    <row r="36" spans="1:9" ht="20.100000000000001" customHeight="1">
      <c r="A36" s="160"/>
      <c r="B36" s="160"/>
      <c r="C36" s="160"/>
      <c r="D36" s="27"/>
      <c r="E36" s="27"/>
      <c r="F36" s="194"/>
      <c r="G36" s="194"/>
      <c r="H36" s="194"/>
      <c r="I36" s="27"/>
    </row>
    <row r="37" spans="1:9" ht="20.100000000000001" customHeight="1">
      <c r="A37" s="160"/>
      <c r="B37" s="160"/>
      <c r="C37" s="160"/>
      <c r="D37" s="27"/>
      <c r="E37" s="27"/>
      <c r="F37" s="194"/>
      <c r="G37" s="194"/>
      <c r="H37" s="194"/>
      <c r="I37" s="27"/>
    </row>
    <row r="38" spans="1:9" ht="20.100000000000001" customHeight="1">
      <c r="A38" s="160"/>
      <c r="B38" s="160"/>
      <c r="C38" s="160"/>
      <c r="D38" s="27"/>
      <c r="E38" s="27"/>
      <c r="F38" s="194"/>
      <c r="G38" s="194"/>
      <c r="H38" s="194"/>
      <c r="I38" s="27"/>
    </row>
    <row r="39" spans="1:9" ht="20.100000000000001" customHeight="1">
      <c r="A39" s="160"/>
      <c r="B39" s="160"/>
      <c r="C39" s="160"/>
      <c r="D39" s="27"/>
      <c r="E39" s="27"/>
      <c r="F39" s="194"/>
      <c r="G39" s="194"/>
      <c r="H39" s="194"/>
      <c r="I39" s="27"/>
    </row>
    <row r="40" spans="1:9" ht="20.100000000000001" customHeight="1">
      <c r="A40" s="160"/>
      <c r="B40" s="160"/>
      <c r="C40" s="160"/>
      <c r="D40" s="27"/>
      <c r="E40" s="27"/>
      <c r="F40" s="194"/>
      <c r="G40" s="194"/>
      <c r="H40" s="194"/>
      <c r="I40" s="27"/>
    </row>
    <row r="41" spans="1:9" ht="20.100000000000001" customHeight="1">
      <c r="A41" s="160"/>
      <c r="B41" s="160"/>
      <c r="C41" s="160"/>
      <c r="D41" s="27"/>
      <c r="E41" s="27"/>
      <c r="F41" s="194"/>
      <c r="G41" s="194"/>
      <c r="H41" s="194"/>
      <c r="I41" s="27"/>
    </row>
    <row r="42" spans="1:9" ht="20.100000000000001" customHeight="1">
      <c r="A42" s="160"/>
      <c r="B42" s="160"/>
      <c r="C42" s="160"/>
      <c r="D42" s="27"/>
      <c r="E42" s="27"/>
      <c r="F42" s="194"/>
      <c r="G42" s="194"/>
      <c r="H42" s="194"/>
      <c r="I42" s="27"/>
    </row>
    <row r="43" spans="1:9" ht="20.100000000000001" customHeight="1">
      <c r="A43" s="160"/>
      <c r="B43" s="160"/>
      <c r="C43" s="160"/>
      <c r="D43" s="27"/>
      <c r="E43" s="27"/>
      <c r="F43" s="194"/>
      <c r="G43" s="194"/>
      <c r="H43" s="194"/>
      <c r="I43" s="27"/>
    </row>
    <row r="44" spans="1:9" ht="20.100000000000001" customHeight="1">
      <c r="A44" s="159"/>
      <c r="B44" s="159"/>
      <c r="C44" s="159"/>
      <c r="D44" s="29"/>
      <c r="E44" s="29"/>
      <c r="F44" s="199"/>
      <c r="G44" s="199"/>
      <c r="H44" s="199"/>
      <c r="I44" s="29"/>
    </row>
    <row r="45" spans="1:9">
      <c r="A45" s="2"/>
      <c r="B45" s="32"/>
      <c r="C45" s="38"/>
      <c r="D45" s="2"/>
      <c r="E45" s="2"/>
      <c r="F45" s="2"/>
      <c r="G45" s="2"/>
      <c r="H45" s="2"/>
      <c r="I45" s="2"/>
    </row>
    <row r="46" spans="1:9">
      <c r="A46" s="2"/>
      <c r="B46" s="32"/>
      <c r="C46" s="38"/>
      <c r="D46" s="2"/>
      <c r="E46" s="2"/>
      <c r="F46" s="2"/>
      <c r="G46" s="2"/>
      <c r="H46" s="2"/>
      <c r="I46" s="2"/>
    </row>
    <row r="47" spans="1:9">
      <c r="A47" s="2"/>
      <c r="B47" s="32"/>
      <c r="C47" s="38"/>
      <c r="D47" s="2"/>
      <c r="E47" s="2"/>
      <c r="F47" s="2"/>
      <c r="G47" s="2"/>
      <c r="H47" s="2"/>
      <c r="I47" s="2"/>
    </row>
    <row r="48" spans="1:9">
      <c r="A48" s="2"/>
      <c r="B48" s="32"/>
      <c r="C48" s="38"/>
      <c r="D48" s="2"/>
      <c r="E48" s="2"/>
      <c r="F48" s="2"/>
      <c r="G48" s="2"/>
      <c r="H48" s="2"/>
      <c r="I48" s="2"/>
    </row>
    <row r="49" spans="1:9">
      <c r="A49" s="2"/>
      <c r="B49" s="32"/>
      <c r="C49" s="38"/>
      <c r="D49" s="2"/>
      <c r="E49" s="2"/>
      <c r="F49" s="2"/>
      <c r="G49" s="2"/>
      <c r="H49" s="2"/>
      <c r="I49" s="2"/>
    </row>
    <row r="50" spans="1:9">
      <c r="A50" s="2"/>
      <c r="B50" s="32"/>
      <c r="C50" s="38"/>
      <c r="D50" s="2"/>
      <c r="E50" s="2"/>
      <c r="F50" s="2"/>
      <c r="G50" s="2"/>
      <c r="H50" s="2"/>
      <c r="I50" s="2"/>
    </row>
    <row r="51" spans="1:9">
      <c r="C51" s="16"/>
    </row>
    <row r="52" spans="1:9">
      <c r="C52" s="16"/>
    </row>
    <row r="53" spans="1:9">
      <c r="C53" s="16"/>
    </row>
    <row r="54" spans="1:9">
      <c r="C54" s="16"/>
    </row>
    <row r="55" spans="1:9">
      <c r="C55" s="16"/>
    </row>
    <row r="56" spans="1:9">
      <c r="C56" s="16"/>
    </row>
    <row r="57" spans="1:9">
      <c r="C57" s="16"/>
    </row>
    <row r="58" spans="1:9">
      <c r="C58" s="16"/>
    </row>
  </sheetData>
  <mergeCells count="61">
    <mergeCell ref="A44:C44"/>
    <mergeCell ref="F44:H44"/>
    <mergeCell ref="A41:C41"/>
    <mergeCell ref="F41:H41"/>
    <mergeCell ref="A42:C42"/>
    <mergeCell ref="F42:H42"/>
    <mergeCell ref="A43:C43"/>
    <mergeCell ref="F43:H43"/>
    <mergeCell ref="A40:C40"/>
    <mergeCell ref="F40:H40"/>
    <mergeCell ref="A37:C37"/>
    <mergeCell ref="F37:H37"/>
    <mergeCell ref="A38:C38"/>
    <mergeCell ref="F38:H38"/>
    <mergeCell ref="A39:C39"/>
    <mergeCell ref="F39:H39"/>
    <mergeCell ref="A36:C36"/>
    <mergeCell ref="F36:H36"/>
    <mergeCell ref="D25:E25"/>
    <mergeCell ref="G25:H25"/>
    <mergeCell ref="D26:E26"/>
    <mergeCell ref="B29:C29"/>
    <mergeCell ref="F33:H33"/>
    <mergeCell ref="A33:C33"/>
    <mergeCell ref="D29:E29"/>
    <mergeCell ref="G29:H29"/>
    <mergeCell ref="A11:E11"/>
    <mergeCell ref="G28:H28"/>
    <mergeCell ref="A35:C35"/>
    <mergeCell ref="A34:C34"/>
    <mergeCell ref="F35:H35"/>
    <mergeCell ref="A31:I31"/>
    <mergeCell ref="F34:H34"/>
    <mergeCell ref="B28:C28"/>
    <mergeCell ref="D28:E28"/>
    <mergeCell ref="G27:H27"/>
    <mergeCell ref="G24:H24"/>
    <mergeCell ref="D16:D17"/>
    <mergeCell ref="E16:E17"/>
    <mergeCell ref="D24:E24"/>
    <mergeCell ref="G26:H26"/>
    <mergeCell ref="A1:E1"/>
    <mergeCell ref="A2:E2"/>
    <mergeCell ref="A3:E3"/>
    <mergeCell ref="A4:E4"/>
    <mergeCell ref="F16:H16"/>
    <mergeCell ref="B16:C16"/>
    <mergeCell ref="A10:E10"/>
    <mergeCell ref="A9:E9"/>
    <mergeCell ref="A13:E13"/>
    <mergeCell ref="A14:F14"/>
    <mergeCell ref="B26:C26"/>
    <mergeCell ref="B27:C27"/>
    <mergeCell ref="D27:E27"/>
    <mergeCell ref="A7:E7"/>
    <mergeCell ref="A6:E6"/>
    <mergeCell ref="B25:C25"/>
    <mergeCell ref="B24:C24"/>
    <mergeCell ref="A8:E8"/>
    <mergeCell ref="A12:E12"/>
    <mergeCell ref="A16:A17"/>
  </mergeCells>
  <phoneticPr fontId="3" type="noConversion"/>
  <pageMargins left="1.1811023622047245" right="0.39370078740157483" top="0.19685039370078741" bottom="0.19685039370078741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3:J15"/>
  <sheetViews>
    <sheetView view="pageBreakPreview" zoomScaleNormal="100" zoomScaleSheetLayoutView="100" workbookViewId="0">
      <selection activeCell="E8" sqref="E8"/>
    </sheetView>
  </sheetViews>
  <sheetFormatPr defaultRowHeight="12.75"/>
  <cols>
    <col min="1" max="1" width="4.5703125" customWidth="1"/>
    <col min="2" max="2" width="7" customWidth="1"/>
    <col min="3" max="3" width="11.5703125" customWidth="1"/>
    <col min="4" max="4" width="9.42578125" customWidth="1"/>
    <col min="5" max="5" width="9.7109375" customWidth="1"/>
    <col min="6" max="6" width="8.5703125" customWidth="1"/>
    <col min="7" max="7" width="9.7109375" customWidth="1"/>
    <col min="9" max="9" width="8.42578125" customWidth="1"/>
    <col min="10" max="10" width="8.85546875" customWidth="1"/>
  </cols>
  <sheetData>
    <row r="3" spans="1:10">
      <c r="A3" s="40" t="s">
        <v>143</v>
      </c>
    </row>
    <row r="5" spans="1:10" ht="15.75">
      <c r="A5" s="205" t="s">
        <v>144</v>
      </c>
      <c r="B5" s="205" t="s">
        <v>26</v>
      </c>
      <c r="C5" s="205" t="s">
        <v>27</v>
      </c>
      <c r="D5" s="205" t="s">
        <v>145</v>
      </c>
      <c r="E5" s="205" t="s">
        <v>28</v>
      </c>
      <c r="F5" s="207" t="s">
        <v>146</v>
      </c>
      <c r="G5" s="208"/>
      <c r="H5" s="208"/>
      <c r="I5" s="208"/>
      <c r="J5" s="209"/>
    </row>
    <row r="6" spans="1:10" ht="75.75" customHeight="1">
      <c r="A6" s="206"/>
      <c r="B6" s="206"/>
      <c r="C6" s="206"/>
      <c r="D6" s="206"/>
      <c r="E6" s="206"/>
      <c r="F6" s="42" t="s">
        <v>147</v>
      </c>
      <c r="G6" s="42" t="s">
        <v>148</v>
      </c>
      <c r="H6" s="42" t="s">
        <v>1</v>
      </c>
      <c r="I6" s="42" t="s">
        <v>2</v>
      </c>
      <c r="J6" s="42" t="s">
        <v>37</v>
      </c>
    </row>
    <row r="7" spans="1:10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</row>
    <row r="8" spans="1:10" ht="50.25" customHeight="1">
      <c r="A8" s="43">
        <v>1</v>
      </c>
      <c r="B8" s="109" t="s">
        <v>183</v>
      </c>
      <c r="C8" s="43">
        <v>2018</v>
      </c>
      <c r="D8" s="43" t="s">
        <v>172</v>
      </c>
      <c r="E8" s="110">
        <f>F8+G8+H8+I8+J8</f>
        <v>154</v>
      </c>
      <c r="F8" s="110">
        <v>47</v>
      </c>
      <c r="G8" s="110">
        <v>87</v>
      </c>
      <c r="H8" s="110">
        <v>19</v>
      </c>
      <c r="I8" s="110"/>
      <c r="J8" s="110">
        <v>1</v>
      </c>
    </row>
    <row r="9" spans="1:10">
      <c r="A9" s="210" t="s">
        <v>11</v>
      </c>
      <c r="B9" s="211"/>
      <c r="C9" s="211"/>
      <c r="D9" s="212"/>
      <c r="E9" s="111">
        <f t="shared" ref="E9:J9" si="0">SUM(E8:E8)</f>
        <v>154</v>
      </c>
      <c r="F9" s="111">
        <f t="shared" si="0"/>
        <v>47</v>
      </c>
      <c r="G9" s="111">
        <f t="shared" si="0"/>
        <v>87</v>
      </c>
      <c r="H9" s="111">
        <f t="shared" si="0"/>
        <v>19</v>
      </c>
      <c r="I9" s="111">
        <f t="shared" si="0"/>
        <v>0</v>
      </c>
      <c r="J9" s="111">
        <f t="shared" si="0"/>
        <v>1</v>
      </c>
    </row>
    <row r="14" spans="1:10" ht="15.75">
      <c r="B14" s="200" t="s">
        <v>166</v>
      </c>
      <c r="C14" s="200"/>
      <c r="D14" s="60"/>
      <c r="E14" s="201"/>
      <c r="F14" s="201"/>
      <c r="G14" s="203" t="s">
        <v>161</v>
      </c>
      <c r="H14" s="203"/>
      <c r="I14" s="203"/>
    </row>
    <row r="15" spans="1:10">
      <c r="B15" s="204" t="s">
        <v>167</v>
      </c>
      <c r="C15" s="204"/>
      <c r="E15" s="202" t="s">
        <v>170</v>
      </c>
      <c r="F15" s="202"/>
      <c r="G15" s="204" t="s">
        <v>171</v>
      </c>
      <c r="H15" s="204"/>
      <c r="I15" s="204"/>
    </row>
  </sheetData>
  <mergeCells count="13">
    <mergeCell ref="F5:J5"/>
    <mergeCell ref="B15:C15"/>
    <mergeCell ref="A9:D9"/>
    <mergeCell ref="B14:C14"/>
    <mergeCell ref="E14:F14"/>
    <mergeCell ref="E15:F15"/>
    <mergeCell ref="G14:I14"/>
    <mergeCell ref="G15:I15"/>
    <mergeCell ref="A5:A6"/>
    <mergeCell ref="B5:B6"/>
    <mergeCell ref="C5:C6"/>
    <mergeCell ref="D5:D6"/>
    <mergeCell ref="E5:E6"/>
  </mergeCells>
  <phoneticPr fontId="3" type="noConversion"/>
  <pageMargins left="1.1811023622047245" right="0.39370078740157483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I. Фін результат</vt:lpstr>
      <vt:lpstr>Інформація 1</vt:lpstr>
      <vt:lpstr>Інформація 2</vt:lpstr>
      <vt:lpstr>'I. Фін результат'!Заголовки_для_печати</vt:lpstr>
      <vt:lpstr>'I. Фін результат'!Область_печати</vt:lpstr>
      <vt:lpstr>'Інформація 1'!Область_печати</vt:lpstr>
      <vt:lpstr>'Інформація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2020-01-30T13:47:52Z</cp:lastPrinted>
  <dcterms:created xsi:type="dcterms:W3CDTF">2003-03-13T16:00:22Z</dcterms:created>
  <dcterms:modified xsi:type="dcterms:W3CDTF">2020-04-28T06:46:44Z</dcterms:modified>
</cp:coreProperties>
</file>