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620" windowWidth="12000" windowHeight="6180"/>
  </bookViews>
  <sheets>
    <sheet name="фінзвіт за 2 квартал" sheetId="2" r:id="rId1"/>
  </sheets>
  <definedNames>
    <definedName name="_xlnm.Print_Area" localSheetId="0">'фінзвіт за 2 квартал'!$A$1:$F$208</definedName>
  </definedNames>
  <calcPr calcId="124519"/>
</workbook>
</file>

<file path=xl/calcChain.xml><?xml version="1.0" encoding="utf-8"?>
<calcChain xmlns="http://schemas.openxmlformats.org/spreadsheetml/2006/main">
  <c r="F151" i="2"/>
  <c r="D181"/>
  <c r="E181"/>
  <c r="F181"/>
  <c r="F174"/>
  <c r="F175"/>
  <c r="F176"/>
  <c r="F177"/>
  <c r="F178"/>
  <c r="F179"/>
  <c r="F180"/>
  <c r="F182"/>
  <c r="F183"/>
  <c r="F184"/>
  <c r="F185"/>
  <c r="F186"/>
  <c r="F187"/>
  <c r="E175"/>
  <c r="E176"/>
  <c r="E177"/>
  <c r="E178"/>
  <c r="E179"/>
  <c r="E180"/>
  <c r="E182"/>
  <c r="E183"/>
  <c r="E184"/>
  <c r="E185"/>
  <c r="E186"/>
  <c r="E187"/>
  <c r="E174"/>
  <c r="D187"/>
  <c r="D186"/>
  <c r="D185"/>
  <c r="D184"/>
  <c r="D183"/>
  <c r="D182"/>
  <c r="G174" l="1"/>
  <c r="H175" s="1"/>
  <c r="D174"/>
  <c r="C181"/>
  <c r="C174"/>
  <c r="F168"/>
  <c r="F169"/>
  <c r="F170"/>
  <c r="F171"/>
  <c r="F172"/>
  <c r="F173"/>
  <c r="F167"/>
  <c r="E169"/>
  <c r="E170"/>
  <c r="E171"/>
  <c r="E172"/>
  <c r="E173"/>
  <c r="E167"/>
  <c r="D167"/>
  <c r="C167"/>
  <c r="E152"/>
  <c r="E154"/>
  <c r="E155"/>
  <c r="E157"/>
  <c r="E151"/>
  <c r="E145"/>
  <c r="E146"/>
  <c r="E147"/>
  <c r="E148"/>
  <c r="E144"/>
  <c r="E135"/>
  <c r="E129"/>
  <c r="E117"/>
  <c r="E118"/>
  <c r="E119"/>
  <c r="E120"/>
  <c r="E122"/>
  <c r="E123"/>
  <c r="E124"/>
  <c r="E125"/>
  <c r="E116"/>
  <c r="E76"/>
  <c r="E77"/>
  <c r="E78"/>
  <c r="E79"/>
  <c r="E80"/>
  <c r="E82"/>
  <c r="E84"/>
  <c r="E75"/>
  <c r="E56"/>
  <c r="E57"/>
  <c r="E58"/>
  <c r="E55"/>
  <c r="F117"/>
  <c r="F118"/>
  <c r="F119"/>
  <c r="F120"/>
  <c r="F122"/>
  <c r="F124"/>
  <c r="F145"/>
  <c r="F146"/>
  <c r="F147"/>
  <c r="F154"/>
  <c r="F155"/>
  <c r="F157"/>
  <c r="F152"/>
  <c r="F129"/>
  <c r="F135"/>
  <c r="F116"/>
  <c r="F76"/>
  <c r="F77"/>
  <c r="F78"/>
  <c r="F79"/>
  <c r="F80"/>
  <c r="F82"/>
  <c r="F84"/>
  <c r="F75"/>
  <c r="F56"/>
  <c r="F57"/>
  <c r="F58"/>
  <c r="F55"/>
  <c r="D39"/>
  <c r="D53" s="1"/>
  <c r="E45"/>
  <c r="E46"/>
  <c r="E50"/>
  <c r="F45"/>
  <c r="F46"/>
  <c r="F50"/>
  <c r="D161"/>
  <c r="D157"/>
  <c r="D155"/>
  <c r="D154"/>
  <c r="D152"/>
  <c r="D149"/>
  <c r="D76"/>
  <c r="D75" s="1"/>
  <c r="D116"/>
  <c r="D56"/>
  <c r="D55" s="1"/>
  <c r="D45"/>
  <c r="C157"/>
  <c r="C75"/>
  <c r="C135" s="1"/>
  <c r="C116"/>
  <c r="C76"/>
  <c r="C55"/>
  <c r="C56"/>
  <c r="C45"/>
  <c r="D135" l="1"/>
  <c r="C149"/>
  <c r="F144"/>
  <c r="E149" l="1"/>
  <c r="F149"/>
  <c r="H144"/>
  <c r="E38"/>
  <c r="F38"/>
  <c r="F39" l="1"/>
  <c r="E39"/>
  <c r="C40"/>
  <c r="E40" s="1"/>
  <c r="C53"/>
  <c r="F53" s="1"/>
  <c r="E53" l="1"/>
  <c r="F40"/>
</calcChain>
</file>

<file path=xl/sharedStrings.xml><?xml version="1.0" encoding="utf-8"?>
<sst xmlns="http://schemas.openxmlformats.org/spreadsheetml/2006/main" count="247" uniqueCount="164">
  <si>
    <t>Витрати на оплату праці</t>
  </si>
  <si>
    <t>Відрахування на соціальні заходи</t>
  </si>
  <si>
    <t>Амортизація</t>
  </si>
  <si>
    <t xml:space="preserve">Код рядка </t>
  </si>
  <si>
    <t>Інші операційні витрати</t>
  </si>
  <si>
    <t xml:space="preserve">План </t>
  </si>
  <si>
    <t>Факт</t>
  </si>
  <si>
    <t>Відхилення                   (+,-)</t>
  </si>
  <si>
    <t>Відхилення           (+,-)</t>
  </si>
  <si>
    <t xml:space="preserve">за ЄДРПОУ </t>
  </si>
  <si>
    <t>за СПОДУ</t>
  </si>
  <si>
    <t xml:space="preserve">за  КВЕД  </t>
  </si>
  <si>
    <t>Коди</t>
  </si>
  <si>
    <t>Показники</t>
  </si>
  <si>
    <t>Виконання                (%)</t>
  </si>
  <si>
    <t>Матеріальні затрати</t>
  </si>
  <si>
    <t>інші</t>
  </si>
  <si>
    <t>Директор</t>
  </si>
  <si>
    <t>86.23</t>
  </si>
  <si>
    <t xml:space="preserve"> Додаток 2</t>
  </si>
  <si>
    <t>Рік 2021</t>
  </si>
  <si>
    <t>Звіт</t>
  </si>
  <si>
    <t>"х"</t>
  </si>
  <si>
    <t>Уточнений звіт</t>
  </si>
  <si>
    <t>Зробити позначку "х"</t>
  </si>
  <si>
    <t>Організаційно-правова форма Комунальне підприємсто</t>
  </si>
  <si>
    <t>07184</t>
  </si>
  <si>
    <t xml:space="preserve">Територія м.Кременчук,Автозаводський район  </t>
  </si>
  <si>
    <t>Орган державного управління Департамент охорони здоров'я виконавчого комітету Кременчуцької міської ради Кременчуцького району Полтавської області</t>
  </si>
  <si>
    <t>Вид економічної діяльності Стоматологічна практика</t>
  </si>
  <si>
    <t>Одиниця виміру  (тис.грн)</t>
  </si>
  <si>
    <t>Форма власності  комунальна</t>
  </si>
  <si>
    <t>Галузь Охорона здоров'я</t>
  </si>
  <si>
    <t xml:space="preserve"> тис. грн.</t>
  </si>
  <si>
    <t>Відхилення    (%)</t>
  </si>
  <si>
    <t>Надходження(доходи)відповідно до укладених договорів з Національною службою здоров'я України</t>
  </si>
  <si>
    <t>Надходження(доходи)за рахунок коштів бюджету міста,в тому числі:</t>
  </si>
  <si>
    <t>1100</t>
  </si>
  <si>
    <t>1200</t>
  </si>
  <si>
    <t>1210</t>
  </si>
  <si>
    <t>1220</t>
  </si>
  <si>
    <t>споживання</t>
  </si>
  <si>
    <t>розвиток</t>
  </si>
  <si>
    <t>Надходження(доходи)за рахунок коштів  державного бюджету ,в тому числі:</t>
  </si>
  <si>
    <t>1300</t>
  </si>
  <si>
    <t>1310</t>
  </si>
  <si>
    <t>1320</t>
  </si>
  <si>
    <t>Інші надходження(доходи) в тому числі:</t>
  </si>
  <si>
    <t>плата за послуги,що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</si>
  <si>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</si>
  <si>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</si>
  <si>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</si>
  <si>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внески,гранти та дарунки</t>
  </si>
  <si>
    <t>кошти ,що отримуються підприємством на окремі доручення</t>
  </si>
  <si>
    <t>Усього надходження( доходи)</t>
  </si>
  <si>
    <t>1400</t>
  </si>
  <si>
    <t>1410</t>
  </si>
  <si>
    <t>1420</t>
  </si>
  <si>
    <t>1430</t>
  </si>
  <si>
    <t>1440</t>
  </si>
  <si>
    <t>1450</t>
  </si>
  <si>
    <t>1460</t>
  </si>
  <si>
    <t>1470</t>
  </si>
  <si>
    <t>1500</t>
  </si>
  <si>
    <t>поточні видатки</t>
  </si>
  <si>
    <t>оплата праці</t>
  </si>
  <si>
    <t>нарахування на оплату праці</t>
  </si>
  <si>
    <t>предмети,матеріали,обладнання та інвентар</t>
  </si>
  <si>
    <t>медикаменти та перевязувальні матеріали</t>
  </si>
  <si>
    <t>продукти харчування</t>
  </si>
  <si>
    <t>оплата інших послуг(кім комунальних)</t>
  </si>
  <si>
    <t>видатки на відрядження</t>
  </si>
  <si>
    <t>оплата комунальних послуг та енергоносіїв</t>
  </si>
  <si>
    <t>окремі заходи по реалізації державних (регіональних)програм,не віднесені до заходів розвитку</t>
  </si>
  <si>
    <t>субсидії та поточні трансферти підприємствам (установам,організаціям)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</si>
  <si>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</si>
  <si>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</si>
  <si>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</si>
  <si>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</si>
  <si>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 користуваання</t>
  </si>
  <si>
    <t>капітальний ремонт</t>
  </si>
  <si>
    <t>реконструкція</t>
  </si>
  <si>
    <t>інше(розшифрувати)</t>
  </si>
  <si>
    <t>Видатки за рахунок коштів бюджету міста,в тому числі:</t>
  </si>
  <si>
    <t>Видатки за рахунок коштів державного бюджету,в тому числі:</t>
  </si>
  <si>
    <t>Видатки за рахунок інших надходжень:</t>
  </si>
  <si>
    <t>УСЬОГО ВИДАТКИ</t>
  </si>
  <si>
    <t>111.Фінансовий результат діяльності</t>
  </si>
  <si>
    <t>нерозподілені доходи</t>
  </si>
  <si>
    <t>резервний фонд</t>
  </si>
  <si>
    <t>Фінансовий результат,в тому числі:</t>
  </si>
  <si>
    <t>3100</t>
  </si>
  <si>
    <t>3200</t>
  </si>
  <si>
    <t>ІV. Елементи операційних витрат (разом)</t>
  </si>
  <si>
    <t xml:space="preserve">Разом </t>
  </si>
  <si>
    <t>ІІІ. Обов’язкові платежі  до бюджету 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</si>
  <si>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</si>
  <si>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</si>
  <si>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</si>
  <si>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</si>
  <si>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5110</t>
  </si>
  <si>
    <t>5120</t>
  </si>
  <si>
    <t>5130</t>
  </si>
  <si>
    <t>5140</t>
  </si>
  <si>
    <t>5150</t>
  </si>
  <si>
    <t>5160</t>
  </si>
  <si>
    <t>5200</t>
  </si>
  <si>
    <t>єдиний внесок на загальнообов'язкове державне соціальне страхування</t>
  </si>
  <si>
    <t>інші(розшифрувати)</t>
  </si>
  <si>
    <t>Усього податків,зборів та платежів</t>
  </si>
  <si>
    <t>V1.Звіт про фінансовий план</t>
  </si>
  <si>
    <t>6110</t>
  </si>
  <si>
    <t>6120</t>
  </si>
  <si>
    <t>6100</t>
  </si>
  <si>
    <t>6130</t>
  </si>
  <si>
    <t>6140</t>
  </si>
  <si>
    <t>6150</t>
  </si>
  <si>
    <t>6160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</si>
  <si>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</si>
  <si>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</si>
  <si>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</si>
  <si>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</si>
  <si>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</si>
  <si>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</si>
  <si>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</si>
  <si>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V11.Дані про персонал та оплату праці</t>
  </si>
  <si>
    <t>Середня кількість працівників (штатних працівників,зовнішніх сумісників та працівників,що працюють за цивільно-правовими договорами),в тому числі:</t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</si>
  <si>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</si>
  <si>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</si>
  <si>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</si>
  <si>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</si>
  <si>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</si>
  <si>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</si>
  <si>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Форма оплати праці,в тому числі:</t>
  </si>
  <si>
    <t>Середньомісячні витрати на оплату праці одного працівника,в тому числі:</t>
  </si>
  <si>
    <t>Заборгованість за заробітною платою,в тому числі:</t>
  </si>
  <si>
    <t>V111.Додаткова інформація</t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</si>
  <si>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</si>
  <si>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</si>
  <si>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</si>
  <si>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>В тому числі на депозитних рахунках</t>
  </si>
  <si>
    <t>Головний  бухгалтер</t>
  </si>
  <si>
    <t>Видатки за рахунок надходжень відповідно до укладених договорів з Національною службою здоров'я України,в тому числі:</t>
  </si>
  <si>
    <t>до Положення про порядок  складання,</t>
  </si>
  <si>
    <t>затвердження  фінансових планів закладів</t>
  </si>
  <si>
    <t>охорони здоров'я,що належать до комунальної</t>
  </si>
  <si>
    <t>власності міської територіальної  громади та</t>
  </si>
  <si>
    <t>діють в організаційно-правовій формі</t>
  </si>
  <si>
    <t>комунальних некомерційних підприємств та</t>
  </si>
  <si>
    <t xml:space="preserve"> контролю за їх виконанням</t>
  </si>
  <si>
    <t>І.Надходження(доходи)</t>
  </si>
  <si>
    <t>11.Видатки</t>
  </si>
  <si>
    <t>Назва підприємства КНМП"Міська дитяча стоматологічна поліклініка"</t>
  </si>
  <si>
    <t>Середньооблікова кількість штатних працівників 44</t>
  </si>
  <si>
    <t>Місцезнаходження  39600, Полтавська область, м. Кременчук, проспект Свободи , буд.26/41</t>
  </si>
  <si>
    <t>Телефон 0960560500  758816</t>
  </si>
  <si>
    <t>Прізвище та ініціали керівника   Ярина Галина Іванівна</t>
  </si>
  <si>
    <r>
      <t xml:space="preserve">за  ІІ </t>
    </r>
    <r>
      <rPr>
        <b/>
        <u/>
        <sz val="14"/>
        <rFont val="Times New Roman"/>
        <family val="1"/>
        <charset val="204"/>
      </rPr>
      <t xml:space="preserve">квартал 2021 </t>
    </r>
    <r>
      <rPr>
        <b/>
        <sz val="14"/>
        <rFont val="Times New Roman"/>
        <family val="1"/>
        <charset val="204"/>
      </rPr>
      <t>року</t>
    </r>
  </si>
  <si>
    <t>фактичні</t>
  </si>
  <si>
    <t>\</t>
  </si>
  <si>
    <t>фактичні видатки</t>
  </si>
  <si>
    <t>Галина Ярина</t>
  </si>
  <si>
    <t>Олена Чередничок</t>
  </si>
  <si>
    <t>Звіт про виконання фінансового плану комунального некомерційного підприємства                                                 Міська дитяча стоматологічна поліклініка"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</si>
</sst>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9"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u/>
      <sz val="14"/>
      <name val="Times New Roman"/>
      <family val="1"/>
      <charset val="204"/>
    </font>
    <font>
      <sz val="12"/>
      <color theme="1" tint="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49" fontId="3" fillId="0" borderId="0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vertical="center"/>
    </xf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5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8" fillId="0" borderId="4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0" fillId="0" borderId="1" xfId="0" applyFont="1" applyBorder="1"/>
    <xf numFmtId="49" fontId="5" fillId="0" borderId="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65" fontId="9" fillId="2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165" fontId="6" fillId="2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2"/>
  <sheetViews>
    <sheetView tabSelected="1" view="pageBreakPreview" topLeftCell="A30" zoomScale="75" zoomScaleSheetLayoutView="75" workbookViewId="0">
      <selection activeCell="G34" sqref="G34"/>
    </sheetView>
  </sheetViews>
  <sheetFormatPr defaultRowHeight="15.75"/>
  <cols>
    <col min="1" max="1" width="65" style="3" customWidth="1"/>
    <col min="2" max="2" width="9.42578125" style="19" customWidth="1"/>
    <col min="3" max="3" width="12.140625" style="3" customWidth="1"/>
    <col min="4" max="4" width="14.7109375" style="3" customWidth="1"/>
    <col min="5" max="5" width="14.5703125" style="3" customWidth="1"/>
    <col min="6" max="6" width="14.140625" style="26" customWidth="1"/>
    <col min="7" max="7" width="24.42578125" style="3" customWidth="1"/>
    <col min="8" max="8" width="11.5703125" style="3" customWidth="1"/>
    <col min="9" max="9" width="9.5703125" style="3" customWidth="1"/>
    <col min="10" max="15" width="9.140625" style="3"/>
    <col min="16" max="16" width="8.5703125" style="3" customWidth="1"/>
    <col min="17" max="16384" width="9.140625" style="3"/>
  </cols>
  <sheetData>
    <row r="1" spans="1:6" ht="20.25">
      <c r="A1" s="37"/>
      <c r="B1" s="128" t="s">
        <v>19</v>
      </c>
      <c r="C1" s="129"/>
      <c r="D1" s="129"/>
      <c r="E1" s="129"/>
      <c r="F1" s="129"/>
    </row>
    <row r="2" spans="1:6" ht="27" customHeight="1">
      <c r="A2" s="37"/>
      <c r="B2" s="138" t="s">
        <v>143</v>
      </c>
      <c r="C2" s="139"/>
      <c r="D2" s="139"/>
      <c r="E2" s="139"/>
      <c r="F2" s="139"/>
    </row>
    <row r="3" spans="1:6" ht="25.5" customHeight="1">
      <c r="A3" s="37"/>
      <c r="B3" s="138" t="s">
        <v>144</v>
      </c>
      <c r="C3" s="139"/>
      <c r="D3" s="139"/>
      <c r="E3" s="139"/>
      <c r="F3" s="139"/>
    </row>
    <row r="4" spans="1:6" ht="21" customHeight="1">
      <c r="A4" s="37"/>
      <c r="B4" s="138" t="s">
        <v>145</v>
      </c>
      <c r="C4" s="139"/>
      <c r="D4" s="139"/>
      <c r="E4" s="139"/>
      <c r="F4" s="139"/>
    </row>
    <row r="5" spans="1:6" ht="21" customHeight="1">
      <c r="A5" s="37"/>
      <c r="B5" s="138" t="s">
        <v>146</v>
      </c>
      <c r="C5" s="139"/>
      <c r="D5" s="139"/>
      <c r="E5" s="139"/>
      <c r="F5" s="139"/>
    </row>
    <row r="6" spans="1:6" ht="21" customHeight="1">
      <c r="A6" s="37"/>
      <c r="B6" s="138" t="s">
        <v>147</v>
      </c>
      <c r="C6" s="139"/>
      <c r="D6" s="139"/>
      <c r="E6" s="139"/>
      <c r="F6" s="139"/>
    </row>
    <row r="7" spans="1:6" ht="21" customHeight="1">
      <c r="A7" s="45"/>
      <c r="B7" s="138" t="s">
        <v>148</v>
      </c>
      <c r="C7" s="139"/>
      <c r="D7" s="139"/>
      <c r="E7" s="139"/>
      <c r="F7" s="139"/>
    </row>
    <row r="8" spans="1:6" ht="21" customHeight="1">
      <c r="A8" s="45"/>
      <c r="B8" s="138" t="s">
        <v>149</v>
      </c>
      <c r="C8" s="139"/>
      <c r="D8" s="139"/>
      <c r="E8" s="139"/>
      <c r="F8" s="139"/>
    </row>
    <row r="9" spans="1:6" ht="15" customHeight="1">
      <c r="A9" s="45"/>
      <c r="B9" s="38"/>
      <c r="C9" s="44"/>
      <c r="D9" s="46"/>
      <c r="E9" s="46"/>
      <c r="F9" s="46"/>
    </row>
    <row r="10" spans="1:6" ht="3" hidden="1" customHeight="1">
      <c r="A10" s="136"/>
      <c r="B10" s="136"/>
      <c r="C10" s="136"/>
      <c r="D10" s="137"/>
      <c r="E10" s="137"/>
      <c r="F10" s="137"/>
    </row>
    <row r="11" spans="1:6" ht="15.75" customHeight="1">
      <c r="A11" s="45"/>
      <c r="B11" s="45"/>
      <c r="C11" s="45"/>
      <c r="D11" s="148" t="s">
        <v>21</v>
      </c>
      <c r="E11" s="149"/>
      <c r="F11" s="40" t="s">
        <v>22</v>
      </c>
    </row>
    <row r="12" spans="1:6" ht="15.75" customHeight="1">
      <c r="A12" s="45"/>
      <c r="B12" s="45"/>
      <c r="C12" s="45"/>
      <c r="D12" s="148" t="s">
        <v>23</v>
      </c>
      <c r="E12" s="149"/>
      <c r="F12" s="39"/>
    </row>
    <row r="13" spans="1:6" ht="15.75" customHeight="1">
      <c r="A13" s="45"/>
      <c r="B13" s="45"/>
      <c r="C13" s="45"/>
      <c r="D13" s="150" t="s">
        <v>24</v>
      </c>
      <c r="E13" s="149"/>
      <c r="F13" s="149"/>
    </row>
    <row r="14" spans="1:6" ht="15.75" customHeight="1">
      <c r="A14" s="45"/>
      <c r="B14" s="45"/>
      <c r="C14" s="45"/>
      <c r="D14" s="45"/>
      <c r="E14" s="132"/>
      <c r="F14" s="133"/>
    </row>
    <row r="15" spans="1:6" ht="16.5" customHeight="1">
      <c r="A15" s="140" t="s">
        <v>20</v>
      </c>
      <c r="B15" s="141"/>
      <c r="C15" s="141"/>
      <c r="D15" s="141"/>
      <c r="E15" s="130" t="s">
        <v>12</v>
      </c>
      <c r="F15" s="131"/>
    </row>
    <row r="16" spans="1:6" ht="21" customHeight="1">
      <c r="A16" s="134" t="s">
        <v>152</v>
      </c>
      <c r="B16" s="135"/>
      <c r="C16" s="135"/>
      <c r="D16" s="135"/>
      <c r="E16" s="55" t="s">
        <v>9</v>
      </c>
      <c r="F16" s="56">
        <v>1204236</v>
      </c>
    </row>
    <row r="17" spans="1:7" ht="22.5" customHeight="1">
      <c r="A17" s="104" t="s">
        <v>25</v>
      </c>
      <c r="B17" s="105"/>
      <c r="C17" s="105"/>
      <c r="D17" s="105"/>
      <c r="E17" s="57" t="s">
        <v>10</v>
      </c>
      <c r="F17" s="58" t="s">
        <v>26</v>
      </c>
    </row>
    <row r="18" spans="1:7">
      <c r="A18" s="104" t="s">
        <v>27</v>
      </c>
      <c r="B18" s="105"/>
      <c r="C18" s="105"/>
      <c r="D18" s="105"/>
      <c r="E18" s="57" t="s">
        <v>11</v>
      </c>
      <c r="F18" s="59" t="s">
        <v>18</v>
      </c>
    </row>
    <row r="19" spans="1:7" ht="39.75" customHeight="1">
      <c r="A19" s="120" t="s">
        <v>28</v>
      </c>
      <c r="B19" s="105"/>
      <c r="C19" s="105"/>
      <c r="D19" s="105"/>
      <c r="E19" s="105"/>
      <c r="F19" s="121"/>
    </row>
    <row r="20" spans="1:7" ht="15" customHeight="1">
      <c r="A20" s="120" t="s">
        <v>32</v>
      </c>
      <c r="B20" s="105"/>
      <c r="C20" s="105"/>
      <c r="D20" s="105"/>
      <c r="E20" s="105"/>
      <c r="F20" s="121"/>
    </row>
    <row r="21" spans="1:7" ht="21.75" customHeight="1">
      <c r="A21" s="120" t="s">
        <v>29</v>
      </c>
      <c r="B21" s="105"/>
      <c r="C21" s="105"/>
      <c r="D21" s="105"/>
      <c r="E21" s="105"/>
      <c r="F21" s="121"/>
    </row>
    <row r="22" spans="1:7" ht="19.5" customHeight="1">
      <c r="A22" s="120" t="s">
        <v>30</v>
      </c>
      <c r="B22" s="105"/>
      <c r="C22" s="105"/>
      <c r="D22" s="105"/>
      <c r="E22" s="105"/>
      <c r="F22" s="121"/>
    </row>
    <row r="23" spans="1:7" ht="18" customHeight="1">
      <c r="A23" s="120" t="s">
        <v>31</v>
      </c>
      <c r="B23" s="105"/>
      <c r="C23" s="105"/>
      <c r="D23" s="105"/>
      <c r="E23" s="105"/>
      <c r="F23" s="121"/>
    </row>
    <row r="24" spans="1:7" ht="18.75" customHeight="1">
      <c r="A24" s="120" t="s">
        <v>153</v>
      </c>
      <c r="B24" s="105"/>
      <c r="C24" s="105"/>
      <c r="D24" s="105"/>
      <c r="E24" s="105"/>
      <c r="F24" s="121"/>
    </row>
    <row r="25" spans="1:7">
      <c r="A25" s="122" t="s">
        <v>154</v>
      </c>
      <c r="B25" s="123"/>
      <c r="C25" s="123"/>
      <c r="D25" s="123"/>
      <c r="E25" s="123"/>
      <c r="F25" s="124"/>
    </row>
    <row r="26" spans="1:7" ht="18" customHeight="1">
      <c r="A26" s="120" t="s">
        <v>155</v>
      </c>
      <c r="B26" s="123"/>
      <c r="C26" s="123"/>
      <c r="D26" s="123"/>
      <c r="E26" s="123"/>
      <c r="F26" s="124"/>
    </row>
    <row r="27" spans="1:7">
      <c r="A27" s="122" t="s">
        <v>156</v>
      </c>
      <c r="B27" s="151"/>
      <c r="C27" s="151"/>
      <c r="D27" s="151"/>
      <c r="E27" s="151"/>
      <c r="F27" s="152"/>
    </row>
    <row r="28" spans="1:7" ht="20.25">
      <c r="A28" s="41"/>
      <c r="B28" s="37"/>
      <c r="C28" s="37"/>
      <c r="D28" s="37"/>
      <c r="E28" s="37"/>
      <c r="F28" s="37"/>
    </row>
    <row r="29" spans="1:7" ht="38.25" customHeight="1">
      <c r="A29" s="127" t="s">
        <v>163</v>
      </c>
      <c r="B29" s="127"/>
      <c r="C29" s="127"/>
      <c r="D29" s="127"/>
      <c r="E29" s="127"/>
      <c r="F29" s="127"/>
      <c r="G29" s="9"/>
    </row>
    <row r="30" spans="1:7" ht="21.75" customHeight="1">
      <c r="A30" s="128" t="s">
        <v>157</v>
      </c>
      <c r="B30" s="128"/>
      <c r="C30" s="128"/>
      <c r="D30" s="128"/>
      <c r="E30" s="128"/>
      <c r="F30" s="128"/>
    </row>
    <row r="31" spans="1:7" ht="2.25" customHeight="1">
      <c r="A31" s="126"/>
      <c r="B31" s="126"/>
      <c r="C31" s="126"/>
      <c r="D31" s="126"/>
      <c r="E31" s="126"/>
      <c r="F31" s="126"/>
    </row>
    <row r="32" spans="1:7" ht="20.25" hidden="1">
      <c r="A32" s="42"/>
      <c r="B32" s="42"/>
      <c r="C32" s="42"/>
      <c r="D32" s="42"/>
      <c r="E32" s="42"/>
      <c r="F32" s="42"/>
    </row>
    <row r="33" spans="1:8" ht="19.5" customHeight="1">
      <c r="A33" s="125" t="s">
        <v>33</v>
      </c>
      <c r="B33" s="125"/>
      <c r="C33" s="125"/>
      <c r="D33" s="125"/>
      <c r="E33" s="125"/>
      <c r="F33" s="125"/>
    </row>
    <row r="34" spans="1:8" ht="14.25" customHeight="1">
      <c r="A34" s="107" t="s">
        <v>13</v>
      </c>
      <c r="B34" s="111" t="s">
        <v>3</v>
      </c>
      <c r="C34" s="112" t="s">
        <v>5</v>
      </c>
      <c r="D34" s="112" t="s">
        <v>6</v>
      </c>
      <c r="E34" s="112" t="s">
        <v>7</v>
      </c>
      <c r="F34" s="113" t="s">
        <v>34</v>
      </c>
    </row>
    <row r="35" spans="1:8" ht="27.75" customHeight="1">
      <c r="A35" s="107"/>
      <c r="B35" s="111"/>
      <c r="C35" s="112"/>
      <c r="D35" s="112"/>
      <c r="E35" s="112"/>
      <c r="F35" s="113"/>
    </row>
    <row r="36" spans="1:8" ht="21" customHeight="1">
      <c r="A36" s="31">
        <v>1</v>
      </c>
      <c r="B36" s="32">
        <v>2</v>
      </c>
      <c r="C36" s="33">
        <v>3</v>
      </c>
      <c r="D36" s="33">
        <v>4</v>
      </c>
      <c r="E36" s="33">
        <v>5</v>
      </c>
      <c r="F36" s="34">
        <v>6</v>
      </c>
    </row>
    <row r="37" spans="1:8" s="1" customFormat="1" ht="18.75">
      <c r="A37" s="117" t="s">
        <v>150</v>
      </c>
      <c r="B37" s="118"/>
      <c r="C37" s="118"/>
      <c r="D37" s="118"/>
      <c r="E37" s="118"/>
      <c r="F37" s="119"/>
    </row>
    <row r="38" spans="1:8" s="1" customFormat="1" ht="42" customHeight="1">
      <c r="A38" s="47" t="s">
        <v>35</v>
      </c>
      <c r="B38" s="60" t="s">
        <v>37</v>
      </c>
      <c r="C38" s="61">
        <v>129.9</v>
      </c>
      <c r="D38" s="61">
        <v>0</v>
      </c>
      <c r="E38" s="61">
        <f>D38-C38</f>
        <v>-129.9</v>
      </c>
      <c r="F38" s="61">
        <f>D38/C38*100</f>
        <v>0</v>
      </c>
      <c r="H38" s="23"/>
    </row>
    <row r="39" spans="1:8" s="1" customFormat="1" ht="31.5">
      <c r="A39" s="47" t="s">
        <v>36</v>
      </c>
      <c r="B39" s="60" t="s">
        <v>38</v>
      </c>
      <c r="C39" s="61">
        <v>1398</v>
      </c>
      <c r="D39" s="61">
        <f>D40</f>
        <v>1417</v>
      </c>
      <c r="E39" s="61">
        <f t="shared" ref="E39:E53" si="0">D39-C39</f>
        <v>19</v>
      </c>
      <c r="F39" s="61">
        <f t="shared" ref="F39:F53" si="1">D39/C39*100</f>
        <v>101.35908440629471</v>
      </c>
      <c r="H39" s="23"/>
    </row>
    <row r="40" spans="1:8" s="1" customFormat="1">
      <c r="A40" s="63" t="s">
        <v>41</v>
      </c>
      <c r="B40" s="60" t="s">
        <v>39</v>
      </c>
      <c r="C40" s="62">
        <f>C39</f>
        <v>1398</v>
      </c>
      <c r="D40" s="62">
        <v>1417</v>
      </c>
      <c r="E40" s="62">
        <f t="shared" si="0"/>
        <v>19</v>
      </c>
      <c r="F40" s="62">
        <f t="shared" si="1"/>
        <v>101.35908440629471</v>
      </c>
    </row>
    <row r="41" spans="1:8" s="1" customFormat="1">
      <c r="A41" s="63" t="s">
        <v>42</v>
      </c>
      <c r="B41" s="60" t="s">
        <v>40</v>
      </c>
      <c r="C41" s="62"/>
      <c r="D41" s="62"/>
      <c r="E41" s="61"/>
      <c r="F41" s="61"/>
    </row>
    <row r="42" spans="1:8" s="4" customFormat="1" ht="39" customHeight="1">
      <c r="A42" s="47" t="s">
        <v>43</v>
      </c>
      <c r="B42" s="65" t="s">
        <v>44</v>
      </c>
      <c r="C42" s="61"/>
      <c r="D42" s="61"/>
      <c r="E42" s="61"/>
      <c r="F42" s="61"/>
      <c r="H42" s="24"/>
    </row>
    <row r="43" spans="1:8" s="1" customFormat="1" ht="22.5" customHeight="1">
      <c r="A43" s="63" t="s">
        <v>41</v>
      </c>
      <c r="B43" s="60" t="s">
        <v>45</v>
      </c>
      <c r="C43" s="62"/>
      <c r="D43" s="62"/>
      <c r="E43" s="61"/>
      <c r="F43" s="61"/>
    </row>
    <row r="44" spans="1:8" s="1" customFormat="1">
      <c r="A44" s="63" t="s">
        <v>42</v>
      </c>
      <c r="B44" s="60" t="s">
        <v>46</v>
      </c>
      <c r="C44" s="62"/>
      <c r="D44" s="62"/>
      <c r="E44" s="61"/>
      <c r="F44" s="61"/>
    </row>
    <row r="45" spans="1:8" s="1" customFormat="1">
      <c r="A45" s="66" t="s">
        <v>47</v>
      </c>
      <c r="B45" s="60" t="s">
        <v>55</v>
      </c>
      <c r="C45" s="61">
        <f>C46+C50</f>
        <v>110.1</v>
      </c>
      <c r="D45" s="61">
        <f t="shared" ref="D45" si="2">D46+D50</f>
        <v>34.900000000000006</v>
      </c>
      <c r="E45" s="61">
        <f t="shared" si="0"/>
        <v>-75.199999999999989</v>
      </c>
      <c r="F45" s="61">
        <f t="shared" si="1"/>
        <v>31.698455949137156</v>
      </c>
    </row>
    <row r="46" spans="1:8" s="1" customFormat="1">
      <c r="A46" s="47" t="s">
        <v>48</v>
      </c>
      <c r="B46" s="60" t="s">
        <v>56</v>
      </c>
      <c r="C46" s="62">
        <v>10</v>
      </c>
      <c r="D46" s="62">
        <v>11.3</v>
      </c>
      <c r="E46" s="62">
        <f t="shared" si="0"/>
        <v>1.3000000000000007</v>
      </c>
      <c r="F46" s="62">
        <f t="shared" si="1"/>
        <v>113.00000000000001</v>
      </c>
    </row>
    <row r="47" spans="1:8" s="1" customFormat="1">
      <c r="A47" s="47" t="s">
        <v>49</v>
      </c>
      <c r="B47" s="60" t="s">
        <v>57</v>
      </c>
      <c r="C47" s="62"/>
      <c r="D47" s="62"/>
      <c r="E47" s="62"/>
      <c r="F47" s="62"/>
    </row>
    <row r="48" spans="1:8" s="1" customFormat="1">
      <c r="A48" s="67" t="s">
        <v>50</v>
      </c>
      <c r="B48" s="60" t="s">
        <v>58</v>
      </c>
      <c r="C48" s="62"/>
      <c r="D48" s="62"/>
      <c r="E48" s="62"/>
      <c r="F48" s="62"/>
    </row>
    <row r="49" spans="1:8" s="1" customFormat="1" ht="27" customHeight="1">
      <c r="A49" s="67" t="s">
        <v>51</v>
      </c>
      <c r="B49" s="60" t="s">
        <v>59</v>
      </c>
      <c r="C49" s="62"/>
      <c r="D49" s="62"/>
      <c r="E49" s="62"/>
      <c r="F49" s="62"/>
    </row>
    <row r="50" spans="1:8" s="1" customFormat="1">
      <c r="A50" s="67" t="s">
        <v>52</v>
      </c>
      <c r="B50" s="60" t="s">
        <v>60</v>
      </c>
      <c r="C50" s="62">
        <v>100.1</v>
      </c>
      <c r="D50" s="62">
        <v>23.6</v>
      </c>
      <c r="E50" s="62">
        <f t="shared" si="0"/>
        <v>-76.5</v>
      </c>
      <c r="F50" s="62">
        <f t="shared" si="1"/>
        <v>23.576423576423579</v>
      </c>
    </row>
    <row r="51" spans="1:8" s="1" customFormat="1">
      <c r="A51" s="67" t="s">
        <v>53</v>
      </c>
      <c r="B51" s="60" t="s">
        <v>61</v>
      </c>
      <c r="C51" s="61"/>
      <c r="D51" s="62"/>
      <c r="E51" s="61"/>
      <c r="F51" s="61"/>
    </row>
    <row r="52" spans="1:8" s="1" customFormat="1" ht="20.25" customHeight="1">
      <c r="A52" s="67" t="s">
        <v>16</v>
      </c>
      <c r="B52" s="60" t="s">
        <v>62</v>
      </c>
      <c r="C52" s="62"/>
      <c r="D52" s="62"/>
      <c r="E52" s="61"/>
      <c r="F52" s="61"/>
      <c r="H52" s="23"/>
    </row>
    <row r="53" spans="1:8" s="1" customFormat="1">
      <c r="A53" s="68" t="s">
        <v>54</v>
      </c>
      <c r="B53" s="65" t="s">
        <v>63</v>
      </c>
      <c r="C53" s="61">
        <f>C38+C39+C45</f>
        <v>1638</v>
      </c>
      <c r="D53" s="61">
        <f t="shared" ref="D53" si="3">D38+D39+D45</f>
        <v>1451.9</v>
      </c>
      <c r="E53" s="61">
        <f t="shared" si="0"/>
        <v>-186.09999999999991</v>
      </c>
      <c r="F53" s="61">
        <f t="shared" si="1"/>
        <v>88.63858363858364</v>
      </c>
    </row>
    <row r="54" spans="1:8" s="1" customFormat="1" ht="24.75" customHeight="1">
      <c r="A54" s="114" t="s">
        <v>151</v>
      </c>
      <c r="B54" s="115"/>
      <c r="C54" s="115"/>
      <c r="D54" s="115"/>
      <c r="E54" s="115"/>
      <c r="F54" s="116"/>
    </row>
    <row r="55" spans="1:8" s="1" customFormat="1" ht="51" customHeight="1">
      <c r="A55" s="49" t="s">
        <v>142</v>
      </c>
      <c r="B55" s="70">
        <v>2100</v>
      </c>
      <c r="C55" s="89">
        <f>C56</f>
        <v>129.9</v>
      </c>
      <c r="D55" s="89">
        <f>D56</f>
        <v>133.20000000000002</v>
      </c>
      <c r="E55" s="89">
        <f>D55-C55</f>
        <v>3.3000000000000114</v>
      </c>
      <c r="F55" s="85">
        <f>D55/C55*100</f>
        <v>102.54041570438801</v>
      </c>
    </row>
    <row r="56" spans="1:8" s="1" customFormat="1" ht="16.5" customHeight="1">
      <c r="A56" s="49" t="s">
        <v>64</v>
      </c>
      <c r="B56" s="70">
        <v>2110</v>
      </c>
      <c r="C56" s="70">
        <f>C57+C58</f>
        <v>129.9</v>
      </c>
      <c r="D56" s="70">
        <f>D57+D58</f>
        <v>133.20000000000002</v>
      </c>
      <c r="E56" s="70">
        <f t="shared" ref="E56:E58" si="4">D56-C56</f>
        <v>3.3000000000000114</v>
      </c>
      <c r="F56" s="87">
        <f t="shared" ref="F56:F58" si="5">D56/C56*100</f>
        <v>102.54041570438801</v>
      </c>
    </row>
    <row r="57" spans="1:8" s="1" customFormat="1" ht="18.75" customHeight="1">
      <c r="A57" s="48" t="s">
        <v>65</v>
      </c>
      <c r="B57" s="70">
        <v>2111</v>
      </c>
      <c r="C57" s="70">
        <v>106.5</v>
      </c>
      <c r="D57" s="70">
        <v>111.9</v>
      </c>
      <c r="E57" s="70">
        <f t="shared" si="4"/>
        <v>5.4000000000000057</v>
      </c>
      <c r="F57" s="87">
        <f t="shared" si="5"/>
        <v>105.07042253521128</v>
      </c>
    </row>
    <row r="58" spans="1:8" s="1" customFormat="1" ht="19.5" customHeight="1">
      <c r="A58" s="48" t="s">
        <v>66</v>
      </c>
      <c r="B58" s="70">
        <v>2112</v>
      </c>
      <c r="C58" s="70">
        <v>23.4</v>
      </c>
      <c r="D58" s="70">
        <v>21.3</v>
      </c>
      <c r="E58" s="70">
        <f t="shared" si="4"/>
        <v>-2.0999999999999979</v>
      </c>
      <c r="F58" s="87">
        <f t="shared" si="5"/>
        <v>91.025641025641036</v>
      </c>
    </row>
    <row r="59" spans="1:8" s="1" customFormat="1" ht="18" customHeight="1">
      <c r="A59" s="48" t="s">
        <v>67</v>
      </c>
      <c r="B59" s="70">
        <v>2113</v>
      </c>
      <c r="C59" s="70"/>
      <c r="D59" s="70"/>
      <c r="E59" s="70"/>
      <c r="F59" s="70"/>
    </row>
    <row r="60" spans="1:8" s="1" customFormat="1" ht="18" customHeight="1">
      <c r="A60" s="48" t="s">
        <v>68</v>
      </c>
      <c r="B60" s="70">
        <v>2114</v>
      </c>
      <c r="C60" s="70"/>
      <c r="D60" s="70"/>
      <c r="E60" s="70"/>
      <c r="F60" s="70"/>
    </row>
    <row r="61" spans="1:8" s="1" customFormat="1" ht="21" customHeight="1">
      <c r="A61" s="48" t="s">
        <v>69</v>
      </c>
      <c r="B61" s="70">
        <v>2115</v>
      </c>
      <c r="C61" s="70"/>
      <c r="D61" s="70"/>
      <c r="E61" s="70"/>
      <c r="F61" s="70"/>
    </row>
    <row r="62" spans="1:8" s="1" customFormat="1" ht="21" customHeight="1">
      <c r="A62" s="48" t="s">
        <v>70</v>
      </c>
      <c r="B62" s="70">
        <v>2116</v>
      </c>
      <c r="C62" s="70"/>
      <c r="D62" s="70"/>
      <c r="E62" s="70"/>
      <c r="F62" s="70"/>
    </row>
    <row r="63" spans="1:8" s="1" customFormat="1" ht="21" customHeight="1">
      <c r="A63" s="48" t="s">
        <v>71</v>
      </c>
      <c r="B63" s="70">
        <v>2117</v>
      </c>
      <c r="C63" s="70"/>
      <c r="D63" s="70"/>
      <c r="E63" s="70"/>
      <c r="F63" s="70"/>
    </row>
    <row r="64" spans="1:8" s="1" customFormat="1" ht="21" customHeight="1">
      <c r="A64" s="48" t="s">
        <v>72</v>
      </c>
      <c r="B64" s="70">
        <v>2118</v>
      </c>
      <c r="C64" s="70"/>
      <c r="D64" s="70"/>
      <c r="E64" s="70"/>
      <c r="F64" s="70"/>
    </row>
    <row r="65" spans="1:6" s="1" customFormat="1" ht="30.75" customHeight="1">
      <c r="A65" s="48" t="s">
        <v>73</v>
      </c>
      <c r="B65" s="70">
        <v>2119</v>
      </c>
      <c r="C65" s="70"/>
      <c r="D65" s="70"/>
      <c r="E65" s="70"/>
      <c r="F65" s="70"/>
    </row>
    <row r="66" spans="1:6" s="1" customFormat="1" ht="33.75" customHeight="1">
      <c r="A66" s="48" t="s">
        <v>74</v>
      </c>
      <c r="B66" s="70">
        <v>2120</v>
      </c>
      <c r="C66" s="70"/>
      <c r="D66" s="70"/>
      <c r="E66" s="70"/>
      <c r="F66" s="70"/>
    </row>
    <row r="67" spans="1:6" s="1" customFormat="1" ht="21" customHeight="1">
      <c r="A67" s="48" t="s">
        <v>75</v>
      </c>
      <c r="B67" s="70">
        <v>2121</v>
      </c>
      <c r="C67" s="70"/>
      <c r="D67" s="70"/>
      <c r="E67" s="70"/>
      <c r="F67" s="70"/>
    </row>
    <row r="68" spans="1:6" s="1" customFormat="1" ht="21" customHeight="1">
      <c r="A68" s="48" t="s">
        <v>76</v>
      </c>
      <c r="B68" s="70">
        <v>2122</v>
      </c>
      <c r="C68" s="70"/>
      <c r="D68" s="70"/>
      <c r="E68" s="70"/>
      <c r="F68" s="70"/>
    </row>
    <row r="69" spans="1:6" s="1" customFormat="1" ht="21" customHeight="1">
      <c r="A69" s="48" t="s">
        <v>77</v>
      </c>
      <c r="B69" s="70">
        <v>2123</v>
      </c>
      <c r="C69" s="70"/>
      <c r="D69" s="70"/>
      <c r="E69" s="70"/>
      <c r="F69" s="70"/>
    </row>
    <row r="70" spans="1:6" s="1" customFormat="1" ht="21" customHeight="1">
      <c r="A70" s="49" t="s">
        <v>78</v>
      </c>
      <c r="B70" s="70">
        <v>2130</v>
      </c>
      <c r="C70" s="70"/>
      <c r="D70" s="70"/>
      <c r="E70" s="70"/>
      <c r="F70" s="70"/>
    </row>
    <row r="71" spans="1:6" s="1" customFormat="1" ht="33.75" customHeight="1">
      <c r="A71" s="48" t="s">
        <v>79</v>
      </c>
      <c r="B71" s="70">
        <v>2131</v>
      </c>
      <c r="C71" s="70"/>
      <c r="D71" s="70"/>
      <c r="E71" s="70"/>
      <c r="F71" s="70"/>
    </row>
    <row r="72" spans="1:6" s="1" customFormat="1" ht="21" customHeight="1">
      <c r="A72" s="48" t="s">
        <v>80</v>
      </c>
      <c r="B72" s="70">
        <v>2132</v>
      </c>
      <c r="C72" s="70"/>
      <c r="D72" s="70"/>
      <c r="E72" s="70"/>
      <c r="F72" s="70"/>
    </row>
    <row r="73" spans="1:6" s="1" customFormat="1" ht="21" customHeight="1">
      <c r="A73" s="48" t="s">
        <v>81</v>
      </c>
      <c r="B73" s="70">
        <v>2133</v>
      </c>
      <c r="C73" s="70"/>
      <c r="D73" s="70"/>
      <c r="E73" s="70"/>
      <c r="F73" s="70"/>
    </row>
    <row r="74" spans="1:6" s="1" customFormat="1" ht="21" customHeight="1">
      <c r="A74" s="48" t="s">
        <v>82</v>
      </c>
      <c r="B74" s="70">
        <v>2134</v>
      </c>
      <c r="C74" s="70"/>
      <c r="D74" s="70"/>
      <c r="E74" s="70"/>
      <c r="F74" s="70"/>
    </row>
    <row r="75" spans="1:6" s="1" customFormat="1" ht="27" customHeight="1">
      <c r="A75" s="49" t="s">
        <v>83</v>
      </c>
      <c r="B75" s="70">
        <v>2200</v>
      </c>
      <c r="C75" s="85">
        <f>C76</f>
        <v>1398</v>
      </c>
      <c r="D75" s="85">
        <f>D76</f>
        <v>1416.7999999999997</v>
      </c>
      <c r="E75" s="85">
        <f>D75-C75</f>
        <v>18.799999999999727</v>
      </c>
      <c r="F75" s="85">
        <f>D75/C75*100</f>
        <v>101.34477825464947</v>
      </c>
    </row>
    <row r="76" spans="1:6" s="1" customFormat="1" ht="18" customHeight="1">
      <c r="A76" s="49" t="s">
        <v>64</v>
      </c>
      <c r="B76" s="70">
        <v>2210</v>
      </c>
      <c r="C76" s="87">
        <f>C77+C78+C79+C80+C82+C84</f>
        <v>1398</v>
      </c>
      <c r="D76" s="87">
        <f>D77+D78+D79+D80+D82+D84</f>
        <v>1416.7999999999997</v>
      </c>
      <c r="E76" s="87">
        <f t="shared" ref="E76:E84" si="6">D76-C76</f>
        <v>18.799999999999727</v>
      </c>
      <c r="F76" s="87">
        <f t="shared" ref="F76:F84" si="7">D76/C76*100</f>
        <v>101.34477825464947</v>
      </c>
    </row>
    <row r="77" spans="1:6" s="1" customFormat="1" ht="15.75" customHeight="1">
      <c r="A77" s="48" t="s">
        <v>65</v>
      </c>
      <c r="B77" s="70">
        <v>2211</v>
      </c>
      <c r="C77" s="87">
        <v>844.2</v>
      </c>
      <c r="D77" s="87">
        <v>887.5</v>
      </c>
      <c r="E77" s="87">
        <f t="shared" si="6"/>
        <v>43.299999999999955</v>
      </c>
      <c r="F77" s="87">
        <f t="shared" si="7"/>
        <v>105.12911632314616</v>
      </c>
    </row>
    <row r="78" spans="1:6" s="1" customFormat="1" ht="20.25" customHeight="1">
      <c r="A78" s="48" t="s">
        <v>66</v>
      </c>
      <c r="B78" s="70">
        <v>2212</v>
      </c>
      <c r="C78" s="87">
        <v>185.8</v>
      </c>
      <c r="D78" s="87">
        <v>194.5</v>
      </c>
      <c r="E78" s="87">
        <f t="shared" si="6"/>
        <v>8.6999999999999886</v>
      </c>
      <c r="F78" s="87">
        <f t="shared" si="7"/>
        <v>104.68245425188374</v>
      </c>
    </row>
    <row r="79" spans="1:6" s="1" customFormat="1" ht="18" customHeight="1">
      <c r="A79" s="48" t="s">
        <v>67</v>
      </c>
      <c r="B79" s="70">
        <v>2213</v>
      </c>
      <c r="C79" s="87">
        <v>60.5</v>
      </c>
      <c r="D79" s="87">
        <v>17.100000000000001</v>
      </c>
      <c r="E79" s="87">
        <f t="shared" si="6"/>
        <v>-43.4</v>
      </c>
      <c r="F79" s="87">
        <f t="shared" si="7"/>
        <v>28.264462809917358</v>
      </c>
    </row>
    <row r="80" spans="1:6" s="1" customFormat="1" ht="17.25" customHeight="1">
      <c r="A80" s="48" t="s">
        <v>68</v>
      </c>
      <c r="B80" s="70">
        <v>2214</v>
      </c>
      <c r="C80" s="87">
        <v>180.5</v>
      </c>
      <c r="D80" s="87">
        <v>132.5</v>
      </c>
      <c r="E80" s="87">
        <f t="shared" si="6"/>
        <v>-48</v>
      </c>
      <c r="F80" s="87">
        <f t="shared" si="7"/>
        <v>73.40720221606648</v>
      </c>
    </row>
    <row r="81" spans="1:6" s="1" customFormat="1" ht="21.75" customHeight="1">
      <c r="A81" s="48" t="s">
        <v>69</v>
      </c>
      <c r="B81" s="70">
        <v>2215</v>
      </c>
      <c r="C81" s="87"/>
      <c r="D81" s="87"/>
      <c r="E81" s="87"/>
      <c r="F81" s="87"/>
    </row>
    <row r="82" spans="1:6" s="1" customFormat="1" ht="23.25" customHeight="1">
      <c r="A82" s="48" t="s">
        <v>70</v>
      </c>
      <c r="B82" s="70">
        <v>2216</v>
      </c>
      <c r="C82" s="87">
        <v>96.1</v>
      </c>
      <c r="D82" s="87">
        <v>52.1</v>
      </c>
      <c r="E82" s="87">
        <f t="shared" si="6"/>
        <v>-43.999999999999993</v>
      </c>
      <c r="F82" s="87">
        <f t="shared" si="7"/>
        <v>54.214360041623308</v>
      </c>
    </row>
    <row r="83" spans="1:6" s="1" customFormat="1" ht="21.75" customHeight="1">
      <c r="A83" s="48" t="s">
        <v>71</v>
      </c>
      <c r="B83" s="70">
        <v>2217</v>
      </c>
      <c r="C83" s="87"/>
      <c r="D83" s="87"/>
      <c r="E83" s="87"/>
      <c r="F83" s="87"/>
    </row>
    <row r="84" spans="1:6" s="1" customFormat="1" ht="21.75" customHeight="1">
      <c r="A84" s="48" t="s">
        <v>72</v>
      </c>
      <c r="B84" s="70">
        <v>2218</v>
      </c>
      <c r="C84" s="87">
        <v>30.9</v>
      </c>
      <c r="D84" s="87">
        <v>133.1</v>
      </c>
      <c r="E84" s="87">
        <f t="shared" si="6"/>
        <v>102.19999999999999</v>
      </c>
      <c r="F84" s="87">
        <f t="shared" si="7"/>
        <v>430.74433656957927</v>
      </c>
    </row>
    <row r="85" spans="1:6" s="1" customFormat="1" ht="30.75" customHeight="1">
      <c r="A85" s="48" t="s">
        <v>73</v>
      </c>
      <c r="B85" s="70">
        <v>2219</v>
      </c>
      <c r="C85" s="70"/>
      <c r="D85" s="70"/>
      <c r="E85" s="70"/>
      <c r="F85" s="70"/>
    </row>
    <row r="86" spans="1:6" s="1" customFormat="1" ht="33" customHeight="1">
      <c r="A86" s="48" t="s">
        <v>74</v>
      </c>
      <c r="B86" s="70">
        <v>2220</v>
      </c>
      <c r="C86" s="88"/>
      <c r="D86" s="88"/>
      <c r="E86" s="88"/>
      <c r="F86" s="88"/>
    </row>
    <row r="87" spans="1:6" s="1" customFormat="1" ht="21" customHeight="1">
      <c r="A87" s="48" t="s">
        <v>75</v>
      </c>
      <c r="B87" s="70">
        <v>2221</v>
      </c>
      <c r="C87" s="88"/>
      <c r="D87" s="88"/>
      <c r="E87" s="88"/>
      <c r="F87" s="88"/>
    </row>
    <row r="88" spans="1:6" s="1" customFormat="1" ht="23.25" customHeight="1">
      <c r="A88" s="48" t="s">
        <v>76</v>
      </c>
      <c r="B88" s="70">
        <v>2222</v>
      </c>
      <c r="C88" s="88"/>
      <c r="D88" s="88"/>
      <c r="E88" s="88"/>
      <c r="F88" s="88"/>
    </row>
    <row r="89" spans="1:6" s="1" customFormat="1" ht="21.75" customHeight="1">
      <c r="A89" s="48" t="s">
        <v>77</v>
      </c>
      <c r="B89" s="70">
        <v>2223</v>
      </c>
      <c r="C89" s="88"/>
      <c r="D89" s="88"/>
      <c r="E89" s="88"/>
      <c r="F89" s="88"/>
    </row>
    <row r="90" spans="1:6" s="1" customFormat="1" ht="21.75" customHeight="1">
      <c r="A90" s="49" t="s">
        <v>78</v>
      </c>
      <c r="B90" s="70">
        <v>2230</v>
      </c>
      <c r="C90" s="88"/>
      <c r="D90" s="88"/>
      <c r="E90" s="88"/>
      <c r="F90" s="88"/>
    </row>
    <row r="91" spans="1:6" s="1" customFormat="1" ht="21.75" customHeight="1">
      <c r="A91" s="48" t="s">
        <v>79</v>
      </c>
      <c r="B91" s="70">
        <v>2231</v>
      </c>
      <c r="C91" s="88"/>
      <c r="D91" s="88"/>
      <c r="E91" s="88"/>
      <c r="F91" s="88"/>
    </row>
    <row r="92" spans="1:6" s="1" customFormat="1" ht="21.75" customHeight="1">
      <c r="A92" s="48" t="s">
        <v>80</v>
      </c>
      <c r="B92" s="70">
        <v>2232</v>
      </c>
      <c r="C92" s="88"/>
      <c r="D92" s="88"/>
      <c r="E92" s="88"/>
      <c r="F92" s="88"/>
    </row>
    <row r="93" spans="1:6" s="1" customFormat="1" ht="21.75" customHeight="1">
      <c r="A93" s="48" t="s">
        <v>81</v>
      </c>
      <c r="B93" s="70">
        <v>2233</v>
      </c>
      <c r="C93" s="88"/>
      <c r="D93" s="88"/>
      <c r="E93" s="88"/>
      <c r="F93" s="88"/>
    </row>
    <row r="94" spans="1:6" s="1" customFormat="1" ht="21.75" customHeight="1">
      <c r="A94" s="48" t="s">
        <v>82</v>
      </c>
      <c r="B94" s="70">
        <v>2234</v>
      </c>
      <c r="C94" s="88"/>
      <c r="D94" s="88"/>
      <c r="E94" s="88"/>
      <c r="F94" s="88"/>
    </row>
    <row r="95" spans="1:6" s="1" customFormat="1" ht="34.5" customHeight="1">
      <c r="A95" s="49" t="s">
        <v>84</v>
      </c>
      <c r="B95" s="70">
        <v>2300</v>
      </c>
      <c r="C95" s="54"/>
      <c r="D95" s="54"/>
      <c r="E95" s="54"/>
      <c r="F95" s="54"/>
    </row>
    <row r="96" spans="1:6" s="1" customFormat="1" ht="18" customHeight="1">
      <c r="A96" s="49" t="s">
        <v>64</v>
      </c>
      <c r="B96" s="70">
        <v>2310</v>
      </c>
      <c r="C96" s="54"/>
      <c r="D96" s="54"/>
      <c r="E96" s="54"/>
      <c r="F96" s="54"/>
    </row>
    <row r="97" spans="1:6" s="1" customFormat="1" ht="18" customHeight="1">
      <c r="A97" s="48" t="s">
        <v>65</v>
      </c>
      <c r="B97" s="70">
        <v>2311</v>
      </c>
      <c r="C97" s="54"/>
      <c r="D97" s="54"/>
      <c r="E97" s="54"/>
      <c r="F97" s="54"/>
    </row>
    <row r="98" spans="1:6" s="1" customFormat="1" ht="19.5" customHeight="1">
      <c r="A98" s="48" t="s">
        <v>66</v>
      </c>
      <c r="B98" s="70">
        <v>2312</v>
      </c>
      <c r="C98" s="54"/>
      <c r="D98" s="54"/>
      <c r="E98" s="54"/>
      <c r="F98" s="54"/>
    </row>
    <row r="99" spans="1:6" s="1" customFormat="1" ht="19.5" customHeight="1">
      <c r="A99" s="48" t="s">
        <v>67</v>
      </c>
      <c r="B99" s="70">
        <v>2313</v>
      </c>
      <c r="C99" s="54"/>
      <c r="D99" s="54"/>
      <c r="E99" s="54"/>
      <c r="F99" s="54"/>
    </row>
    <row r="100" spans="1:6" s="1" customFormat="1" ht="18.75" customHeight="1">
      <c r="A100" s="48" t="s">
        <v>68</v>
      </c>
      <c r="B100" s="70">
        <v>2314</v>
      </c>
      <c r="C100" s="54"/>
      <c r="D100" s="54"/>
      <c r="E100" s="54"/>
      <c r="F100" s="54"/>
    </row>
    <row r="101" spans="1:6" s="1" customFormat="1" ht="21.75" customHeight="1">
      <c r="A101" s="48" t="s">
        <v>69</v>
      </c>
      <c r="B101" s="70">
        <v>2315</v>
      </c>
      <c r="C101" s="54"/>
      <c r="D101" s="54"/>
      <c r="E101" s="54"/>
      <c r="F101" s="54"/>
    </row>
    <row r="102" spans="1:6" s="1" customFormat="1" ht="21.75" customHeight="1">
      <c r="A102" s="48" t="s">
        <v>70</v>
      </c>
      <c r="B102" s="70">
        <v>2316</v>
      </c>
      <c r="C102" s="54"/>
      <c r="D102" s="54"/>
      <c r="E102" s="54"/>
      <c r="F102" s="54"/>
    </row>
    <row r="103" spans="1:6" s="1" customFormat="1" ht="21.75" customHeight="1">
      <c r="A103" s="48" t="s">
        <v>71</v>
      </c>
      <c r="B103" s="70">
        <v>2317</v>
      </c>
      <c r="C103" s="54"/>
      <c r="D103" s="54"/>
      <c r="E103" s="54"/>
      <c r="F103" s="54"/>
    </row>
    <row r="104" spans="1:6" s="1" customFormat="1" ht="21.75" customHeight="1">
      <c r="A104" s="48" t="s">
        <v>72</v>
      </c>
      <c r="B104" s="70">
        <v>2318</v>
      </c>
      <c r="C104" s="54"/>
      <c r="D104" s="54"/>
      <c r="E104" s="54"/>
      <c r="F104" s="54"/>
    </row>
    <row r="105" spans="1:6" s="1" customFormat="1" ht="30" customHeight="1">
      <c r="A105" s="48" t="s">
        <v>73</v>
      </c>
      <c r="B105" s="70">
        <v>2319</v>
      </c>
      <c r="C105" s="54"/>
      <c r="D105" s="54"/>
      <c r="E105" s="54"/>
      <c r="F105" s="54"/>
    </row>
    <row r="106" spans="1:6" s="1" customFormat="1" ht="30.75" customHeight="1">
      <c r="A106" s="48" t="s">
        <v>74</v>
      </c>
      <c r="B106" s="70">
        <v>2320</v>
      </c>
      <c r="C106" s="54"/>
      <c r="D106" s="54"/>
      <c r="E106" s="54"/>
      <c r="F106" s="54"/>
    </row>
    <row r="107" spans="1:6" s="1" customFormat="1" ht="21.75" customHeight="1">
      <c r="A107" s="48" t="s">
        <v>75</v>
      </c>
      <c r="B107" s="70">
        <v>2321</v>
      </c>
      <c r="C107" s="54"/>
      <c r="D107" s="54"/>
      <c r="E107" s="54"/>
      <c r="F107" s="54"/>
    </row>
    <row r="108" spans="1:6" s="1" customFormat="1" ht="21.75" customHeight="1">
      <c r="A108" s="48" t="s">
        <v>76</v>
      </c>
      <c r="B108" s="70">
        <v>2322</v>
      </c>
      <c r="C108" s="54"/>
      <c r="D108" s="54"/>
      <c r="E108" s="54"/>
      <c r="F108" s="54"/>
    </row>
    <row r="109" spans="1:6" s="1" customFormat="1" ht="21.75" customHeight="1">
      <c r="A109" s="48" t="s">
        <v>77</v>
      </c>
      <c r="B109" s="70">
        <v>2323</v>
      </c>
      <c r="C109" s="54"/>
      <c r="D109" s="54"/>
      <c r="E109" s="54"/>
      <c r="F109" s="54"/>
    </row>
    <row r="110" spans="1:6" s="1" customFormat="1" ht="21.75" customHeight="1">
      <c r="A110" s="49" t="s">
        <v>78</v>
      </c>
      <c r="B110" s="70">
        <v>2330</v>
      </c>
      <c r="C110" s="54"/>
      <c r="D110" s="54"/>
      <c r="E110" s="54"/>
      <c r="F110" s="54"/>
    </row>
    <row r="111" spans="1:6" s="1" customFormat="1" ht="21.75" customHeight="1">
      <c r="A111" s="48" t="s">
        <v>79</v>
      </c>
      <c r="B111" s="70">
        <v>2331</v>
      </c>
      <c r="C111" s="54"/>
      <c r="D111" s="54"/>
      <c r="E111" s="54"/>
      <c r="F111" s="54"/>
    </row>
    <row r="112" spans="1:6" s="1" customFormat="1" ht="21.75" customHeight="1">
      <c r="A112" s="48" t="s">
        <v>80</v>
      </c>
      <c r="B112" s="70">
        <v>2332</v>
      </c>
      <c r="C112" s="54"/>
      <c r="D112" s="54"/>
      <c r="E112" s="54"/>
      <c r="F112" s="54"/>
    </row>
    <row r="113" spans="1:6" s="1" customFormat="1" ht="21.75" customHeight="1">
      <c r="A113" s="48" t="s">
        <v>81</v>
      </c>
      <c r="B113" s="70">
        <v>2333</v>
      </c>
      <c r="C113" s="54"/>
      <c r="D113" s="54"/>
      <c r="E113" s="54"/>
      <c r="F113" s="54"/>
    </row>
    <row r="114" spans="1:6" s="1" customFormat="1" ht="21.75" customHeight="1">
      <c r="A114" s="48" t="s">
        <v>82</v>
      </c>
      <c r="B114" s="70">
        <v>2334</v>
      </c>
      <c r="C114" s="54"/>
      <c r="D114" s="54"/>
      <c r="E114" s="54"/>
      <c r="F114" s="54"/>
    </row>
    <row r="115" spans="1:6" s="1" customFormat="1" ht="21.75" customHeight="1">
      <c r="A115" s="49" t="s">
        <v>85</v>
      </c>
      <c r="B115" s="70">
        <v>2400</v>
      </c>
      <c r="C115" s="54"/>
      <c r="D115" s="54"/>
      <c r="E115" s="54"/>
      <c r="F115" s="54"/>
    </row>
    <row r="116" spans="1:6" s="1" customFormat="1" ht="21.75" customHeight="1">
      <c r="A116" s="49" t="s">
        <v>64</v>
      </c>
      <c r="B116" s="70">
        <v>2410</v>
      </c>
      <c r="C116" s="89">
        <f>SUM(C117:C129)</f>
        <v>110.1</v>
      </c>
      <c r="D116" s="89">
        <f t="shared" ref="D116" si="8">SUM(D117:D129)</f>
        <v>29.000000000000004</v>
      </c>
      <c r="E116" s="89">
        <f>D116-C116</f>
        <v>-81.099999999999994</v>
      </c>
      <c r="F116" s="85">
        <f>D116/C116*100</f>
        <v>26.339691189827434</v>
      </c>
    </row>
    <row r="117" spans="1:6" s="1" customFormat="1" ht="21.75" customHeight="1">
      <c r="A117" s="48" t="s">
        <v>65</v>
      </c>
      <c r="B117" s="70">
        <v>2411</v>
      </c>
      <c r="C117" s="70">
        <v>2.2999999999999998</v>
      </c>
      <c r="D117" s="70">
        <v>4.3</v>
      </c>
      <c r="E117" s="70">
        <f t="shared" ref="E117:E135" si="9">D117-C117</f>
        <v>2</v>
      </c>
      <c r="F117" s="87">
        <f t="shared" ref="F117:F124" si="10">D117/C117*100</f>
        <v>186.95652173913044</v>
      </c>
    </row>
    <row r="118" spans="1:6" s="1" customFormat="1" ht="21.75" customHeight="1">
      <c r="A118" s="48" t="s">
        <v>66</v>
      </c>
      <c r="B118" s="70">
        <v>2412</v>
      </c>
      <c r="C118" s="70">
        <v>0.5</v>
      </c>
      <c r="D118" s="70">
        <v>0.1</v>
      </c>
      <c r="E118" s="70">
        <f t="shared" si="9"/>
        <v>-0.4</v>
      </c>
      <c r="F118" s="87">
        <f t="shared" si="10"/>
        <v>20</v>
      </c>
    </row>
    <row r="119" spans="1:6" s="1" customFormat="1" ht="21.75" customHeight="1">
      <c r="A119" s="48" t="s">
        <v>67</v>
      </c>
      <c r="B119" s="70">
        <v>2413</v>
      </c>
      <c r="C119" s="87">
        <v>36</v>
      </c>
      <c r="D119" s="70">
        <v>5.9</v>
      </c>
      <c r="E119" s="70">
        <f t="shared" si="9"/>
        <v>-30.1</v>
      </c>
      <c r="F119" s="87">
        <f t="shared" si="10"/>
        <v>16.388888888888889</v>
      </c>
    </row>
    <row r="120" spans="1:6" s="1" customFormat="1" ht="21.75" customHeight="1">
      <c r="A120" s="48" t="s">
        <v>68</v>
      </c>
      <c r="B120" s="70">
        <v>2414</v>
      </c>
      <c r="C120" s="70">
        <v>29.2</v>
      </c>
      <c r="D120" s="70">
        <v>13.3</v>
      </c>
      <c r="E120" s="70">
        <f t="shared" si="9"/>
        <v>-15.899999999999999</v>
      </c>
      <c r="F120" s="87">
        <f t="shared" si="10"/>
        <v>45.547945205479458</v>
      </c>
    </row>
    <row r="121" spans="1:6" s="1" customFormat="1" ht="21.75" customHeight="1">
      <c r="A121" s="48" t="s">
        <v>69</v>
      </c>
      <c r="B121" s="70">
        <v>2415</v>
      </c>
      <c r="C121" s="70"/>
      <c r="D121" s="70"/>
      <c r="E121" s="70"/>
      <c r="F121" s="87"/>
    </row>
    <row r="122" spans="1:6" s="1" customFormat="1" ht="21.75" customHeight="1">
      <c r="A122" s="48" t="s">
        <v>70</v>
      </c>
      <c r="B122" s="70">
        <v>2416</v>
      </c>
      <c r="C122" s="70">
        <v>38.799999999999997</v>
      </c>
      <c r="D122" s="70">
        <v>0.8</v>
      </c>
      <c r="E122" s="70">
        <f t="shared" si="9"/>
        <v>-38</v>
      </c>
      <c r="F122" s="87">
        <f t="shared" si="10"/>
        <v>2.061855670103093</v>
      </c>
    </row>
    <row r="123" spans="1:6" s="1" customFormat="1" ht="21.75" customHeight="1">
      <c r="A123" s="48" t="s">
        <v>71</v>
      </c>
      <c r="B123" s="70">
        <v>2417</v>
      </c>
      <c r="C123" s="70"/>
      <c r="D123" s="70"/>
      <c r="E123" s="70">
        <f t="shared" si="9"/>
        <v>0</v>
      </c>
      <c r="F123" s="87"/>
    </row>
    <row r="124" spans="1:6" s="1" customFormat="1" ht="21.75" customHeight="1">
      <c r="A124" s="48" t="s">
        <v>72</v>
      </c>
      <c r="B124" s="70">
        <v>2418</v>
      </c>
      <c r="C124" s="70">
        <v>1.3</v>
      </c>
      <c r="D124" s="70">
        <v>3.1</v>
      </c>
      <c r="E124" s="70">
        <f t="shared" si="9"/>
        <v>1.8</v>
      </c>
      <c r="F124" s="87">
        <f t="shared" si="10"/>
        <v>238.46153846153845</v>
      </c>
    </row>
    <row r="125" spans="1:6" s="1" customFormat="1" ht="34.5" customHeight="1">
      <c r="A125" s="48" t="s">
        <v>73</v>
      </c>
      <c r="B125" s="70">
        <v>2419</v>
      </c>
      <c r="C125" s="70"/>
      <c r="D125" s="70">
        <v>0.8</v>
      </c>
      <c r="E125" s="70">
        <f t="shared" si="9"/>
        <v>0.8</v>
      </c>
      <c r="F125" s="87"/>
    </row>
    <row r="126" spans="1:6" s="1" customFormat="1" ht="30.75" customHeight="1">
      <c r="A126" s="48" t="s">
        <v>74</v>
      </c>
      <c r="B126" s="70">
        <v>2420</v>
      </c>
      <c r="C126" s="70"/>
      <c r="D126" s="70"/>
      <c r="E126" s="89"/>
      <c r="F126" s="85"/>
    </row>
    <row r="127" spans="1:6" s="1" customFormat="1" ht="21.75" customHeight="1">
      <c r="A127" s="48" t="s">
        <v>75</v>
      </c>
      <c r="B127" s="70">
        <v>2421</v>
      </c>
      <c r="C127" s="70"/>
      <c r="D127" s="70"/>
      <c r="E127" s="89"/>
      <c r="F127" s="85"/>
    </row>
    <row r="128" spans="1:6" s="1" customFormat="1" ht="21.75" customHeight="1">
      <c r="A128" s="48" t="s">
        <v>76</v>
      </c>
      <c r="B128" s="70">
        <v>2422</v>
      </c>
      <c r="C128" s="70"/>
      <c r="D128" s="70"/>
      <c r="E128" s="89"/>
      <c r="F128" s="85"/>
    </row>
    <row r="129" spans="1:8" s="1" customFormat="1" ht="21.75" customHeight="1">
      <c r="A129" s="48" t="s">
        <v>77</v>
      </c>
      <c r="B129" s="70">
        <v>2423</v>
      </c>
      <c r="C129" s="87">
        <v>2</v>
      </c>
      <c r="D129" s="70">
        <v>0.7</v>
      </c>
      <c r="E129" s="70">
        <f t="shared" si="9"/>
        <v>-1.3</v>
      </c>
      <c r="F129" s="87">
        <f t="shared" ref="F129:F135" si="11">D129/C129*100</f>
        <v>35</v>
      </c>
    </row>
    <row r="130" spans="1:8" s="1" customFormat="1" ht="21.75" customHeight="1">
      <c r="A130" s="49" t="s">
        <v>78</v>
      </c>
      <c r="B130" s="70">
        <v>2430</v>
      </c>
      <c r="C130" s="70"/>
      <c r="D130" s="88"/>
      <c r="E130" s="89"/>
      <c r="F130" s="85"/>
    </row>
    <row r="131" spans="1:8" s="1" customFormat="1" ht="21.75" customHeight="1">
      <c r="A131" s="48" t="s">
        <v>79</v>
      </c>
      <c r="B131" s="70">
        <v>2431</v>
      </c>
      <c r="C131" s="70"/>
      <c r="D131" s="88"/>
      <c r="E131" s="89"/>
      <c r="F131" s="85"/>
      <c r="G131" s="1" t="s">
        <v>159</v>
      </c>
    </row>
    <row r="132" spans="1:8" s="1" customFormat="1" ht="21.75" customHeight="1">
      <c r="A132" s="48" t="s">
        <v>80</v>
      </c>
      <c r="B132" s="70">
        <v>2432</v>
      </c>
      <c r="C132" s="70"/>
      <c r="D132" s="88"/>
      <c r="E132" s="89"/>
      <c r="F132" s="85"/>
    </row>
    <row r="133" spans="1:8" s="1" customFormat="1" ht="21.75" customHeight="1">
      <c r="A133" s="48" t="s">
        <v>81</v>
      </c>
      <c r="B133" s="70">
        <v>2433</v>
      </c>
      <c r="C133" s="70"/>
      <c r="D133" s="88"/>
      <c r="E133" s="89"/>
      <c r="F133" s="85"/>
    </row>
    <row r="134" spans="1:8" s="1" customFormat="1" ht="21.75" customHeight="1">
      <c r="A134" s="48" t="s">
        <v>82</v>
      </c>
      <c r="B134" s="70">
        <v>2434</v>
      </c>
      <c r="C134" s="70"/>
      <c r="D134" s="88"/>
      <c r="E134" s="89"/>
      <c r="F134" s="85"/>
    </row>
    <row r="135" spans="1:8" s="1" customFormat="1" ht="21.75" customHeight="1">
      <c r="A135" s="50" t="s">
        <v>86</v>
      </c>
      <c r="B135" s="70">
        <v>2500</v>
      </c>
      <c r="C135" s="59">
        <f>C55+C75+C116</f>
        <v>1638</v>
      </c>
      <c r="D135" s="59">
        <f>D55+D75+D116</f>
        <v>1578.9999999999998</v>
      </c>
      <c r="E135" s="89">
        <f t="shared" si="9"/>
        <v>-59.000000000000227</v>
      </c>
      <c r="F135" s="85">
        <f t="shared" si="11"/>
        <v>96.39804639804639</v>
      </c>
    </row>
    <row r="136" spans="1:8" s="1" customFormat="1" ht="19.5" customHeight="1">
      <c r="A136" s="114" t="s">
        <v>87</v>
      </c>
      <c r="B136" s="115"/>
      <c r="C136" s="115"/>
      <c r="D136" s="115"/>
      <c r="E136" s="115"/>
      <c r="F136" s="116"/>
    </row>
    <row r="137" spans="1:8" s="1" customFormat="1" ht="19.5" customHeight="1">
      <c r="A137" s="49" t="s">
        <v>90</v>
      </c>
      <c r="B137" s="70">
        <v>3000</v>
      </c>
      <c r="C137" s="70"/>
      <c r="D137" s="70"/>
      <c r="E137" s="70"/>
      <c r="F137" s="70"/>
    </row>
    <row r="138" spans="1:8" s="1" customFormat="1">
      <c r="A138" s="67" t="s">
        <v>88</v>
      </c>
      <c r="B138" s="60" t="s">
        <v>91</v>
      </c>
      <c r="C138" s="62"/>
      <c r="D138" s="69"/>
      <c r="E138" s="62"/>
      <c r="F138" s="62"/>
    </row>
    <row r="139" spans="1:8" s="1" customFormat="1">
      <c r="A139" s="67" t="s">
        <v>89</v>
      </c>
      <c r="B139" s="60" t="s">
        <v>92</v>
      </c>
      <c r="C139" s="62"/>
      <c r="D139" s="64"/>
      <c r="E139" s="62"/>
      <c r="F139" s="62"/>
      <c r="H139" s="23"/>
    </row>
    <row r="140" spans="1:8" s="5" customFormat="1" ht="29.25" customHeight="1">
      <c r="A140" s="108" t="s">
        <v>93</v>
      </c>
      <c r="B140" s="109"/>
      <c r="C140" s="109"/>
      <c r="D140" s="109"/>
      <c r="E140" s="109"/>
      <c r="F140" s="110"/>
      <c r="G140" s="90" t="s">
        <v>160</v>
      </c>
    </row>
    <row r="141" spans="1:8" s="5" customFormat="1" ht="15" customHeight="1">
      <c r="A141" s="107" t="s">
        <v>13</v>
      </c>
      <c r="B141" s="111" t="s">
        <v>3</v>
      </c>
      <c r="C141" s="112" t="s">
        <v>5</v>
      </c>
      <c r="D141" s="112" t="s">
        <v>6</v>
      </c>
      <c r="E141" s="112" t="s">
        <v>8</v>
      </c>
      <c r="F141" s="113" t="s">
        <v>14</v>
      </c>
      <c r="G141" s="90"/>
    </row>
    <row r="142" spans="1:8" s="1" customFormat="1" ht="21.75" customHeight="1">
      <c r="A142" s="107"/>
      <c r="B142" s="111"/>
      <c r="C142" s="112"/>
      <c r="D142" s="112"/>
      <c r="E142" s="112"/>
      <c r="F142" s="113"/>
      <c r="G142" s="90"/>
    </row>
    <row r="143" spans="1:8" s="1" customFormat="1" ht="15.75" customHeight="1">
      <c r="A143" s="71">
        <v>1</v>
      </c>
      <c r="B143" s="72">
        <v>2</v>
      </c>
      <c r="C143" s="73">
        <v>3</v>
      </c>
      <c r="D143" s="73">
        <v>4</v>
      </c>
      <c r="E143" s="73">
        <v>5</v>
      </c>
      <c r="F143" s="74">
        <v>6</v>
      </c>
      <c r="G143" s="90"/>
    </row>
    <row r="144" spans="1:8" s="11" customFormat="1" ht="18.75">
      <c r="A144" s="75" t="s">
        <v>15</v>
      </c>
      <c r="B144" s="76">
        <v>4110</v>
      </c>
      <c r="C144" s="78">
        <v>510.3</v>
      </c>
      <c r="D144" s="78">
        <v>247</v>
      </c>
      <c r="E144" s="78">
        <f>D144-C144</f>
        <v>-263.3</v>
      </c>
      <c r="F144" s="78">
        <f t="shared" ref="F144:F149" si="12">D144/C144*100</f>
        <v>48.402900254752105</v>
      </c>
      <c r="G144" s="90"/>
      <c r="H144" s="25">
        <f>C149-C135</f>
        <v>56</v>
      </c>
    </row>
    <row r="145" spans="1:8" s="11" customFormat="1" ht="18.75">
      <c r="A145" s="75" t="s">
        <v>0</v>
      </c>
      <c r="B145" s="79">
        <v>4120</v>
      </c>
      <c r="C145" s="78">
        <v>953</v>
      </c>
      <c r="D145" s="78">
        <v>664.1</v>
      </c>
      <c r="E145" s="78">
        <f t="shared" ref="E145:E149" si="13">D145-C145</f>
        <v>-288.89999999999998</v>
      </c>
      <c r="F145" s="78">
        <f t="shared" si="12"/>
        <v>69.685204616998959</v>
      </c>
      <c r="G145" s="90"/>
      <c r="H145" s="25"/>
    </row>
    <row r="146" spans="1:8" s="11" customFormat="1" ht="18.75">
      <c r="A146" s="75" t="s">
        <v>1</v>
      </c>
      <c r="B146" s="79">
        <v>4130</v>
      </c>
      <c r="C146" s="78">
        <v>209.7</v>
      </c>
      <c r="D146" s="78">
        <v>141.30000000000001</v>
      </c>
      <c r="E146" s="78">
        <f t="shared" si="13"/>
        <v>-68.399999999999977</v>
      </c>
      <c r="F146" s="78">
        <f t="shared" si="12"/>
        <v>67.381974248927051</v>
      </c>
      <c r="G146" s="90"/>
      <c r="H146" s="25"/>
    </row>
    <row r="147" spans="1:8" s="11" customFormat="1" ht="18.75">
      <c r="A147" s="75" t="s">
        <v>2</v>
      </c>
      <c r="B147" s="80">
        <v>4140</v>
      </c>
      <c r="C147" s="78">
        <v>19</v>
      </c>
      <c r="D147" s="78">
        <v>10</v>
      </c>
      <c r="E147" s="78">
        <f t="shared" si="13"/>
        <v>-9</v>
      </c>
      <c r="F147" s="78">
        <f t="shared" si="12"/>
        <v>52.631578947368418</v>
      </c>
      <c r="G147" s="90" t="s">
        <v>160</v>
      </c>
      <c r="H147" s="25"/>
    </row>
    <row r="148" spans="1:8" s="11" customFormat="1" ht="18.75">
      <c r="A148" s="75" t="s">
        <v>4</v>
      </c>
      <c r="B148" s="80">
        <v>4150</v>
      </c>
      <c r="C148" s="78">
        <v>2</v>
      </c>
      <c r="D148" s="78"/>
      <c r="E148" s="78">
        <f t="shared" si="13"/>
        <v>-2</v>
      </c>
      <c r="F148" s="78"/>
      <c r="G148" s="90"/>
      <c r="H148" s="25"/>
    </row>
    <row r="149" spans="1:8" s="11" customFormat="1" ht="22.5" customHeight="1">
      <c r="A149" s="51" t="s">
        <v>94</v>
      </c>
      <c r="B149" s="81">
        <v>4200</v>
      </c>
      <c r="C149" s="77">
        <f>SUM(C144:C148)</f>
        <v>1694</v>
      </c>
      <c r="D149" s="77">
        <f t="shared" ref="D149" si="14">SUM(D144:D148)</f>
        <v>1062.4000000000001</v>
      </c>
      <c r="E149" s="77">
        <f t="shared" si="13"/>
        <v>-631.59999999999991</v>
      </c>
      <c r="F149" s="77">
        <f t="shared" si="12"/>
        <v>62.715466351829996</v>
      </c>
      <c r="G149" s="90"/>
      <c r="H149" s="25"/>
    </row>
    <row r="150" spans="1:8" s="1" customFormat="1" ht="24.75" customHeight="1">
      <c r="A150" s="106" t="s">
        <v>95</v>
      </c>
      <c r="B150" s="106"/>
      <c r="C150" s="106"/>
      <c r="D150" s="106"/>
      <c r="E150" s="106"/>
      <c r="F150" s="106"/>
      <c r="G150" s="90"/>
    </row>
    <row r="151" spans="1:8" s="2" customFormat="1" ht="23.25" customHeight="1">
      <c r="A151" s="47" t="s">
        <v>96</v>
      </c>
      <c r="B151" s="60" t="s">
        <v>100</v>
      </c>
      <c r="C151" s="78">
        <v>2</v>
      </c>
      <c r="D151" s="91">
        <v>0</v>
      </c>
      <c r="E151" s="78">
        <f>D151-C151</f>
        <v>-2</v>
      </c>
      <c r="F151" s="78">
        <f>D151/C151*100</f>
        <v>0</v>
      </c>
      <c r="G151" s="90" t="s">
        <v>160</v>
      </c>
    </row>
    <row r="152" spans="1:8" s="5" customFormat="1" ht="21.75" customHeight="1">
      <c r="A152" s="47" t="s">
        <v>97</v>
      </c>
      <c r="B152" s="60" t="s">
        <v>101</v>
      </c>
      <c r="C152" s="78">
        <v>14.3</v>
      </c>
      <c r="D152" s="78">
        <f>D145*1.5/100</f>
        <v>9.9615000000000009</v>
      </c>
      <c r="E152" s="78">
        <f t="shared" ref="E152:E157" si="15">D152-C152</f>
        <v>-4.3384999999999998</v>
      </c>
      <c r="F152" s="78">
        <f>D152/C152*100</f>
        <v>69.66083916083916</v>
      </c>
      <c r="G152" s="90"/>
    </row>
    <row r="153" spans="1:8" s="5" customFormat="1" ht="21.75" customHeight="1">
      <c r="A153" s="67" t="s">
        <v>98</v>
      </c>
      <c r="B153" s="60" t="s">
        <v>102</v>
      </c>
      <c r="C153" s="78"/>
      <c r="D153" s="78"/>
      <c r="E153" s="78"/>
      <c r="F153" s="78"/>
      <c r="G153" s="90"/>
    </row>
    <row r="154" spans="1:8" s="5" customFormat="1" ht="21" customHeight="1">
      <c r="A154" s="67" t="s">
        <v>99</v>
      </c>
      <c r="B154" s="60" t="s">
        <v>103</v>
      </c>
      <c r="C154" s="78">
        <v>171.5</v>
      </c>
      <c r="D154" s="78">
        <f>D145*18/100</f>
        <v>119.53800000000001</v>
      </c>
      <c r="E154" s="78">
        <f t="shared" si="15"/>
        <v>-51.961999999999989</v>
      </c>
      <c r="F154" s="78">
        <f t="shared" ref="F154:F157" si="16">D154/C154*100</f>
        <v>69.70145772594752</v>
      </c>
      <c r="G154" s="90"/>
    </row>
    <row r="155" spans="1:8" s="5" customFormat="1" ht="37.5" customHeight="1">
      <c r="A155" s="67" t="s">
        <v>107</v>
      </c>
      <c r="B155" s="60" t="s">
        <v>104</v>
      </c>
      <c r="C155" s="78">
        <v>210</v>
      </c>
      <c r="D155" s="78">
        <f>D146</f>
        <v>141.30000000000001</v>
      </c>
      <c r="E155" s="78">
        <f t="shared" si="15"/>
        <v>-68.699999999999989</v>
      </c>
      <c r="F155" s="78">
        <f t="shared" si="16"/>
        <v>67.285714285714292</v>
      </c>
      <c r="G155" s="90"/>
    </row>
    <row r="156" spans="1:8" s="5" customFormat="1" ht="26.25" customHeight="1">
      <c r="A156" s="47" t="s">
        <v>108</v>
      </c>
      <c r="B156" s="60" t="s">
        <v>105</v>
      </c>
      <c r="C156" s="78"/>
      <c r="D156" s="78"/>
      <c r="E156" s="78"/>
      <c r="F156" s="78"/>
      <c r="G156" s="90"/>
    </row>
    <row r="157" spans="1:8" s="1" customFormat="1" ht="18.75">
      <c r="A157" s="66" t="s">
        <v>109</v>
      </c>
      <c r="B157" s="65" t="s">
        <v>106</v>
      </c>
      <c r="C157" s="77">
        <f>SUM(C151:C156)</f>
        <v>397.8</v>
      </c>
      <c r="D157" s="77">
        <f>SUM(D151:D156)</f>
        <v>270.79950000000002</v>
      </c>
      <c r="E157" s="77">
        <f t="shared" si="15"/>
        <v>-127.00049999999999</v>
      </c>
      <c r="F157" s="77">
        <f t="shared" si="16"/>
        <v>68.07428355957768</v>
      </c>
      <c r="G157" s="90"/>
    </row>
    <row r="158" spans="1:8" s="5" customFormat="1" ht="24.75" customHeight="1">
      <c r="A158" s="142" t="s">
        <v>110</v>
      </c>
      <c r="B158" s="143"/>
      <c r="C158" s="143"/>
      <c r="D158" s="143"/>
      <c r="E158" s="143"/>
      <c r="F158" s="144"/>
      <c r="G158" s="90" t="s">
        <v>158</v>
      </c>
    </row>
    <row r="159" spans="1:8" s="5" customFormat="1">
      <c r="A159" s="47" t="s">
        <v>118</v>
      </c>
      <c r="B159" s="60" t="s">
        <v>111</v>
      </c>
      <c r="C159" s="78"/>
      <c r="D159" s="103">
        <v>327</v>
      </c>
      <c r="E159" s="78"/>
      <c r="F159" s="82"/>
    </row>
    <row r="160" spans="1:8" s="5" customFormat="1">
      <c r="A160" s="47" t="s">
        <v>119</v>
      </c>
      <c r="B160" s="60" t="s">
        <v>112</v>
      </c>
      <c r="C160" s="78"/>
      <c r="D160" s="103">
        <v>413</v>
      </c>
      <c r="E160" s="78"/>
      <c r="F160" s="82"/>
    </row>
    <row r="161" spans="1:11" s="1" customFormat="1">
      <c r="A161" s="47" t="s">
        <v>120</v>
      </c>
      <c r="B161" s="60" t="s">
        <v>113</v>
      </c>
      <c r="C161" s="77"/>
      <c r="D161" s="103">
        <f>D159+D160</f>
        <v>740</v>
      </c>
      <c r="E161" s="77"/>
      <c r="F161" s="77"/>
    </row>
    <row r="162" spans="1:11" s="5" customFormat="1" ht="21.75" customHeight="1">
      <c r="A162" s="47" t="s">
        <v>121</v>
      </c>
      <c r="B162" s="60" t="s">
        <v>114</v>
      </c>
      <c r="C162" s="77"/>
      <c r="D162" s="103"/>
      <c r="E162" s="78"/>
      <c r="F162" s="78"/>
    </row>
    <row r="163" spans="1:11" s="5" customFormat="1">
      <c r="A163" s="47" t="s">
        <v>122</v>
      </c>
      <c r="B163" s="60" t="s">
        <v>115</v>
      </c>
      <c r="C163" s="78"/>
      <c r="D163" s="103">
        <v>284</v>
      </c>
      <c r="E163" s="78"/>
      <c r="F163" s="78"/>
    </row>
    <row r="164" spans="1:11" s="4" customFormat="1" ht="21" customHeight="1">
      <c r="A164" s="47" t="s">
        <v>123</v>
      </c>
      <c r="B164" s="60" t="s">
        <v>116</v>
      </c>
      <c r="C164" s="78"/>
      <c r="D164" s="103">
        <v>327</v>
      </c>
      <c r="E164" s="78"/>
      <c r="F164" s="78"/>
    </row>
    <row r="165" spans="1:11" s="5" customFormat="1">
      <c r="A165" s="47" t="s">
        <v>124</v>
      </c>
      <c r="B165" s="60" t="s">
        <v>117</v>
      </c>
      <c r="C165" s="78"/>
      <c r="D165" s="103">
        <v>1568</v>
      </c>
      <c r="E165" s="78"/>
      <c r="F165" s="78"/>
    </row>
    <row r="166" spans="1:11" ht="23.25" customHeight="1">
      <c r="A166" s="155" t="s">
        <v>125</v>
      </c>
      <c r="B166" s="156"/>
      <c r="C166" s="156"/>
      <c r="D166" s="156"/>
      <c r="E166" s="156"/>
      <c r="F166" s="156"/>
      <c r="G166" s="28"/>
      <c r="H166" s="27"/>
      <c r="I166" s="27"/>
    </row>
    <row r="167" spans="1:11" ht="61.5" customHeight="1">
      <c r="A167" s="51" t="s">
        <v>126</v>
      </c>
      <c r="B167" s="83">
        <v>7100</v>
      </c>
      <c r="C167" s="93">
        <f>C168+C169+C170+C171+C172+C173</f>
        <v>46</v>
      </c>
      <c r="D167" s="94">
        <f>SUM(D168:D173)</f>
        <v>37</v>
      </c>
      <c r="E167" s="62">
        <f>D167-C167</f>
        <v>-9</v>
      </c>
      <c r="F167" s="95">
        <f>D167/C167*100</f>
        <v>80.434782608695656</v>
      </c>
    </row>
    <row r="168" spans="1:11" ht="20.25" customHeight="1">
      <c r="A168" s="75" t="s">
        <v>127</v>
      </c>
      <c r="B168" s="83">
        <v>7101</v>
      </c>
      <c r="C168" s="96">
        <v>1</v>
      </c>
      <c r="D168" s="96">
        <v>1</v>
      </c>
      <c r="E168" s="62"/>
      <c r="F168" s="95">
        <f t="shared" ref="F168:F187" si="17">D168/C168*100</f>
        <v>100</v>
      </c>
    </row>
    <row r="169" spans="1:11" s="7" customFormat="1" ht="21" customHeight="1">
      <c r="A169" s="75" t="s">
        <v>128</v>
      </c>
      <c r="B169" s="83">
        <v>7120</v>
      </c>
      <c r="C169" s="62">
        <v>13</v>
      </c>
      <c r="D169" s="62">
        <v>9</v>
      </c>
      <c r="E169" s="62">
        <f t="shared" ref="E169:E173" si="18">D169-C169</f>
        <v>-4</v>
      </c>
      <c r="F169" s="95">
        <f t="shared" si="17"/>
        <v>69.230769230769226</v>
      </c>
      <c r="G169" s="11"/>
      <c r="H169" s="11"/>
      <c r="I169" s="11"/>
      <c r="J169" s="12"/>
      <c r="K169" s="13"/>
    </row>
    <row r="170" spans="1:11" s="18" customFormat="1" ht="22.5" customHeight="1">
      <c r="A170" s="75" t="s">
        <v>129</v>
      </c>
      <c r="B170" s="83">
        <v>7103</v>
      </c>
      <c r="C170" s="97">
        <v>9</v>
      </c>
      <c r="D170" s="97">
        <v>8</v>
      </c>
      <c r="E170" s="62">
        <f t="shared" si="18"/>
        <v>-1</v>
      </c>
      <c r="F170" s="95">
        <f t="shared" si="17"/>
        <v>88.888888888888886</v>
      </c>
      <c r="H170" s="14"/>
      <c r="I170" s="15"/>
      <c r="J170" s="16"/>
      <c r="K170" s="17"/>
    </row>
    <row r="171" spans="1:11" s="7" customFormat="1" ht="18.75">
      <c r="A171" s="75" t="s">
        <v>130</v>
      </c>
      <c r="B171" s="83">
        <v>7104</v>
      </c>
      <c r="C171" s="98">
        <v>11.5</v>
      </c>
      <c r="D171" s="98">
        <v>10</v>
      </c>
      <c r="E171" s="62">
        <f t="shared" si="18"/>
        <v>-1.5</v>
      </c>
      <c r="F171" s="95">
        <f t="shared" si="17"/>
        <v>86.956521739130437</v>
      </c>
      <c r="H171" s="10"/>
      <c r="I171" s="10"/>
      <c r="J171" s="6"/>
    </row>
    <row r="172" spans="1:11" ht="21" customHeight="1">
      <c r="A172" s="75" t="s">
        <v>131</v>
      </c>
      <c r="B172" s="83">
        <v>7105</v>
      </c>
      <c r="C172" s="99">
        <v>5</v>
      </c>
      <c r="D172" s="99">
        <v>4</v>
      </c>
      <c r="E172" s="62">
        <f t="shared" si="18"/>
        <v>-1</v>
      </c>
      <c r="F172" s="95">
        <f t="shared" si="17"/>
        <v>80</v>
      </c>
    </row>
    <row r="173" spans="1:11" ht="21.75" customHeight="1">
      <c r="A173" s="75" t="s">
        <v>132</v>
      </c>
      <c r="B173" s="83">
        <v>7106</v>
      </c>
      <c r="C173" s="99">
        <v>6.5</v>
      </c>
      <c r="D173" s="99">
        <v>5</v>
      </c>
      <c r="E173" s="62">
        <f t="shared" si="18"/>
        <v>-1.5</v>
      </c>
      <c r="F173" s="95">
        <f t="shared" si="17"/>
        <v>76.923076923076934</v>
      </c>
    </row>
    <row r="174" spans="1:11" ht="21.75" customHeight="1">
      <c r="A174" s="51" t="s">
        <v>133</v>
      </c>
      <c r="B174" s="83">
        <v>7200</v>
      </c>
      <c r="C174" s="100">
        <f>SUM(C175:C180)</f>
        <v>953</v>
      </c>
      <c r="D174" s="101">
        <f>D57+D77+D117</f>
        <v>1003.6999999999999</v>
      </c>
      <c r="E174" s="61">
        <f>D174-C174</f>
        <v>50.699999999999932</v>
      </c>
      <c r="F174" s="102">
        <f t="shared" si="17"/>
        <v>105.32004197271773</v>
      </c>
      <c r="G174" s="92">
        <f>D175+D176+D177+D178+D179+D180</f>
        <v>1003.7</v>
      </c>
    </row>
    <row r="175" spans="1:11" ht="25.5" customHeight="1">
      <c r="A175" s="75" t="s">
        <v>127</v>
      </c>
      <c r="B175" s="83">
        <v>7201</v>
      </c>
      <c r="C175" s="99">
        <v>55</v>
      </c>
      <c r="D175" s="99">
        <v>79.5</v>
      </c>
      <c r="E175" s="62">
        <f t="shared" ref="E175:E187" si="19">D175-C175</f>
        <v>24.5</v>
      </c>
      <c r="F175" s="95">
        <f t="shared" si="17"/>
        <v>144.54545454545456</v>
      </c>
      <c r="H175" s="92">
        <f>D174-G174</f>
        <v>0</v>
      </c>
    </row>
    <row r="176" spans="1:11" ht="23.25" customHeight="1">
      <c r="A176" s="75" t="s">
        <v>128</v>
      </c>
      <c r="B176" s="83">
        <v>7202</v>
      </c>
      <c r="C176" s="99">
        <v>280.8</v>
      </c>
      <c r="D176" s="99">
        <v>315</v>
      </c>
      <c r="E176" s="62">
        <f t="shared" si="19"/>
        <v>34.199999999999989</v>
      </c>
      <c r="F176" s="95">
        <f t="shared" si="17"/>
        <v>112.17948717948718</v>
      </c>
    </row>
    <row r="177" spans="1:6" ht="24" customHeight="1">
      <c r="A177" s="75" t="s">
        <v>129</v>
      </c>
      <c r="B177" s="83">
        <v>7203</v>
      </c>
      <c r="C177" s="99">
        <v>191.7</v>
      </c>
      <c r="D177" s="99">
        <v>192</v>
      </c>
      <c r="E177" s="62">
        <f t="shared" si="19"/>
        <v>0.30000000000001137</v>
      </c>
      <c r="F177" s="95">
        <f t="shared" si="17"/>
        <v>100.1564945226917</v>
      </c>
    </row>
    <row r="178" spans="1:6" ht="23.25" customHeight="1">
      <c r="A178" s="75" t="s">
        <v>130</v>
      </c>
      <c r="B178" s="83">
        <v>7204</v>
      </c>
      <c r="C178" s="99">
        <v>215.2</v>
      </c>
      <c r="D178" s="99">
        <v>235</v>
      </c>
      <c r="E178" s="62">
        <f t="shared" si="19"/>
        <v>19.800000000000011</v>
      </c>
      <c r="F178" s="95">
        <f t="shared" si="17"/>
        <v>109.20074349442379</v>
      </c>
    </row>
    <row r="179" spans="1:6" ht="21" customHeight="1">
      <c r="A179" s="75" t="s">
        <v>131</v>
      </c>
      <c r="B179" s="83">
        <v>7205</v>
      </c>
      <c r="C179" s="99">
        <v>91.3</v>
      </c>
      <c r="D179" s="99">
        <v>86.7</v>
      </c>
      <c r="E179" s="62">
        <f t="shared" si="19"/>
        <v>-4.5999999999999943</v>
      </c>
      <c r="F179" s="95">
        <f t="shared" si="17"/>
        <v>94.961664841182923</v>
      </c>
    </row>
    <row r="180" spans="1:6" ht="20.25" customHeight="1">
      <c r="A180" s="75" t="s">
        <v>132</v>
      </c>
      <c r="B180" s="83">
        <v>7206</v>
      </c>
      <c r="C180" s="99">
        <v>119</v>
      </c>
      <c r="D180" s="99">
        <v>95.5</v>
      </c>
      <c r="E180" s="62">
        <f t="shared" si="19"/>
        <v>-23.5</v>
      </c>
      <c r="F180" s="95">
        <f t="shared" si="17"/>
        <v>80.252100840336141</v>
      </c>
    </row>
    <row r="181" spans="1:6" ht="39" customHeight="1">
      <c r="A181" s="51" t="s">
        <v>134</v>
      </c>
      <c r="B181" s="83">
        <v>7300</v>
      </c>
      <c r="C181" s="101">
        <f>C174/C167/3</f>
        <v>6.9057971014492745</v>
      </c>
      <c r="D181" s="101">
        <f t="shared" ref="D181:F181" si="20">D174/D167/3</f>
        <v>9.0423423423423426</v>
      </c>
      <c r="E181" s="101">
        <f t="shared" si="20"/>
        <v>-1.8777777777777753</v>
      </c>
      <c r="F181" s="101">
        <f t="shared" si="20"/>
        <v>0.43646143520225361</v>
      </c>
    </row>
    <row r="182" spans="1:6" ht="19.5" customHeight="1">
      <c r="A182" s="75" t="s">
        <v>127</v>
      </c>
      <c r="B182" s="83">
        <v>7301</v>
      </c>
      <c r="C182" s="99">
        <v>18.3</v>
      </c>
      <c r="D182" s="99">
        <f t="shared" ref="D182:D187" si="21">D175/D168/3</f>
        <v>26.5</v>
      </c>
      <c r="E182" s="62">
        <f t="shared" si="19"/>
        <v>8.1999999999999993</v>
      </c>
      <c r="F182" s="95">
        <f t="shared" si="17"/>
        <v>144.80874316939892</v>
      </c>
    </row>
    <row r="183" spans="1:6" ht="21" customHeight="1">
      <c r="A183" s="75" t="s">
        <v>128</v>
      </c>
      <c r="B183" s="83">
        <v>7302</v>
      </c>
      <c r="C183" s="99">
        <v>7.2</v>
      </c>
      <c r="D183" s="99">
        <f t="shared" si="21"/>
        <v>11.666666666666666</v>
      </c>
      <c r="E183" s="62">
        <f t="shared" si="19"/>
        <v>4.4666666666666659</v>
      </c>
      <c r="F183" s="95">
        <f t="shared" si="17"/>
        <v>162.03703703703701</v>
      </c>
    </row>
    <row r="184" spans="1:6" ht="20.25" customHeight="1">
      <c r="A184" s="75" t="s">
        <v>129</v>
      </c>
      <c r="B184" s="83">
        <v>7303</v>
      </c>
      <c r="C184" s="99">
        <v>7.1</v>
      </c>
      <c r="D184" s="99">
        <f t="shared" si="21"/>
        <v>8</v>
      </c>
      <c r="E184" s="62">
        <f t="shared" si="19"/>
        <v>0.90000000000000036</v>
      </c>
      <c r="F184" s="95">
        <f t="shared" si="17"/>
        <v>112.67605633802818</v>
      </c>
    </row>
    <row r="185" spans="1:6" ht="18" customHeight="1">
      <c r="A185" s="75" t="s">
        <v>130</v>
      </c>
      <c r="B185" s="83">
        <v>7304</v>
      </c>
      <c r="C185" s="99">
        <v>6.2</v>
      </c>
      <c r="D185" s="99">
        <f t="shared" si="21"/>
        <v>7.833333333333333</v>
      </c>
      <c r="E185" s="62">
        <f t="shared" si="19"/>
        <v>1.6333333333333329</v>
      </c>
      <c r="F185" s="95">
        <f t="shared" si="17"/>
        <v>126.34408602150538</v>
      </c>
    </row>
    <row r="186" spans="1:6" ht="23.25" customHeight="1">
      <c r="A186" s="75" t="s">
        <v>131</v>
      </c>
      <c r="B186" s="83">
        <v>7305</v>
      </c>
      <c r="C186" s="99">
        <v>6.1</v>
      </c>
      <c r="D186" s="99">
        <f t="shared" si="21"/>
        <v>7.2250000000000005</v>
      </c>
      <c r="E186" s="62">
        <f t="shared" si="19"/>
        <v>1.1250000000000009</v>
      </c>
      <c r="F186" s="95">
        <f t="shared" si="17"/>
        <v>118.44262295081968</v>
      </c>
    </row>
    <row r="187" spans="1:6" ht="20.25" customHeight="1">
      <c r="A187" s="75" t="s">
        <v>132</v>
      </c>
      <c r="B187" s="83">
        <v>7306</v>
      </c>
      <c r="C187" s="99">
        <v>6.1</v>
      </c>
      <c r="D187" s="99">
        <f t="shared" si="21"/>
        <v>6.3666666666666671</v>
      </c>
      <c r="E187" s="62">
        <f t="shared" si="19"/>
        <v>0.2666666666666675</v>
      </c>
      <c r="F187" s="95">
        <f t="shared" si="17"/>
        <v>104.37158469945356</v>
      </c>
    </row>
    <row r="188" spans="1:6" ht="30" customHeight="1">
      <c r="A188" s="51" t="s">
        <v>135</v>
      </c>
      <c r="B188" s="84">
        <v>7400</v>
      </c>
      <c r="C188" s="43"/>
      <c r="D188" s="35"/>
      <c r="E188" s="29"/>
      <c r="F188" s="29"/>
    </row>
    <row r="189" spans="1:6" ht="20.25" customHeight="1">
      <c r="A189" s="75" t="s">
        <v>127</v>
      </c>
      <c r="B189" s="83">
        <v>7401</v>
      </c>
      <c r="C189" s="43"/>
      <c r="D189" s="35"/>
      <c r="E189" s="29"/>
      <c r="F189" s="29"/>
    </row>
    <row r="190" spans="1:6" ht="20.25" customHeight="1">
      <c r="A190" s="75" t="s">
        <v>128</v>
      </c>
      <c r="B190" s="83">
        <v>7402</v>
      </c>
      <c r="C190" s="43"/>
      <c r="D190" s="35"/>
      <c r="E190" s="29"/>
      <c r="F190" s="29"/>
    </row>
    <row r="191" spans="1:6" ht="20.25" customHeight="1">
      <c r="A191" s="75" t="s">
        <v>129</v>
      </c>
      <c r="B191" s="83">
        <v>7403</v>
      </c>
      <c r="C191" s="43"/>
      <c r="D191" s="35"/>
      <c r="E191" s="29"/>
      <c r="F191" s="29"/>
    </row>
    <row r="192" spans="1:6" ht="20.25" customHeight="1">
      <c r="A192" s="75" t="s">
        <v>130</v>
      </c>
      <c r="B192" s="83">
        <v>7404</v>
      </c>
      <c r="C192" s="43"/>
      <c r="D192" s="35"/>
      <c r="E192" s="29"/>
      <c r="F192" s="29"/>
    </row>
    <row r="193" spans="1:9" ht="20.25" customHeight="1">
      <c r="A193" s="75" t="s">
        <v>131</v>
      </c>
      <c r="B193" s="83">
        <v>7405</v>
      </c>
      <c r="C193" s="43"/>
      <c r="D193" s="35"/>
      <c r="E193" s="29"/>
      <c r="F193" s="29"/>
    </row>
    <row r="194" spans="1:9" ht="20.25" customHeight="1">
      <c r="A194" s="75" t="s">
        <v>132</v>
      </c>
      <c r="B194" s="83">
        <v>7406</v>
      </c>
      <c r="C194" s="43"/>
      <c r="D194" s="35"/>
      <c r="E194" s="29"/>
      <c r="F194" s="29"/>
    </row>
    <row r="195" spans="1:9" ht="26.25" customHeight="1">
      <c r="A195" s="157" t="s">
        <v>136</v>
      </c>
      <c r="B195" s="158"/>
      <c r="C195" s="158"/>
      <c r="D195" s="158"/>
      <c r="E195" s="158"/>
      <c r="F195" s="158"/>
      <c r="G195" s="28"/>
      <c r="H195" s="27"/>
      <c r="I195" s="27"/>
    </row>
    <row r="196" spans="1:9" ht="21" customHeight="1">
      <c r="A196" s="75" t="s">
        <v>137</v>
      </c>
      <c r="B196" s="83">
        <v>8110</v>
      </c>
      <c r="C196" s="85"/>
      <c r="D196" s="87">
        <v>136</v>
      </c>
      <c r="E196" s="86"/>
      <c r="F196" s="86"/>
    </row>
    <row r="197" spans="1:9" ht="21" customHeight="1">
      <c r="A197" s="75" t="s">
        <v>138</v>
      </c>
      <c r="B197" s="83">
        <v>8120</v>
      </c>
      <c r="C197" s="85"/>
      <c r="D197" s="86"/>
      <c r="E197" s="86"/>
      <c r="F197" s="86"/>
    </row>
    <row r="198" spans="1:9" ht="19.5" customHeight="1">
      <c r="A198" s="75" t="s">
        <v>139</v>
      </c>
      <c r="B198" s="83">
        <v>8130</v>
      </c>
      <c r="C198" s="87"/>
      <c r="D198" s="87">
        <v>95.9</v>
      </c>
      <c r="E198" s="86"/>
      <c r="F198" s="36"/>
    </row>
    <row r="199" spans="1:9" ht="21.75" customHeight="1">
      <c r="A199" s="75" t="s">
        <v>140</v>
      </c>
      <c r="B199" s="83">
        <v>8140</v>
      </c>
      <c r="C199" s="70"/>
      <c r="D199" s="70"/>
      <c r="E199" s="62"/>
      <c r="F199" s="30"/>
    </row>
    <row r="200" spans="1:9" ht="13.5" customHeight="1">
      <c r="A200" s="8"/>
    </row>
    <row r="201" spans="1:9" ht="1.5" hidden="1" customHeight="1">
      <c r="A201" s="8"/>
    </row>
    <row r="202" spans="1:9" ht="3" hidden="1" customHeight="1">
      <c r="A202" s="8"/>
    </row>
    <row r="203" spans="1:9" ht="0.75" customHeight="1">
      <c r="A203" s="8"/>
    </row>
    <row r="204" spans="1:9" ht="22.5" customHeight="1">
      <c r="A204" s="52" t="s">
        <v>17</v>
      </c>
      <c r="B204" s="20"/>
      <c r="C204" s="145" t="s">
        <v>161</v>
      </c>
      <c r="D204" s="146"/>
      <c r="E204" s="146"/>
      <c r="F204" s="146"/>
      <c r="G204" s="146"/>
    </row>
    <row r="205" spans="1:9" ht="11.25" customHeight="1">
      <c r="A205" s="21"/>
      <c r="B205" s="22"/>
      <c r="C205" s="153"/>
      <c r="D205" s="153"/>
      <c r="E205" s="154"/>
      <c r="F205" s="154"/>
      <c r="G205" s="154"/>
    </row>
    <row r="206" spans="1:9" ht="22.5" customHeight="1">
      <c r="A206" s="53" t="s">
        <v>141</v>
      </c>
      <c r="C206" s="147" t="s">
        <v>162</v>
      </c>
      <c r="D206" s="147"/>
      <c r="E206" s="147"/>
    </row>
    <row r="207" spans="1:9">
      <c r="A207" s="8"/>
    </row>
    <row r="208" spans="1:9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</sheetData>
  <mergeCells count="56">
    <mergeCell ref="A158:F158"/>
    <mergeCell ref="C204:G204"/>
    <mergeCell ref="C206:E206"/>
    <mergeCell ref="D11:E11"/>
    <mergeCell ref="D12:E12"/>
    <mergeCell ref="D13:F13"/>
    <mergeCell ref="A27:F27"/>
    <mergeCell ref="C205:D205"/>
    <mergeCell ref="E205:G205"/>
    <mergeCell ref="F34:F35"/>
    <mergeCell ref="A166:F166"/>
    <mergeCell ref="A195:F195"/>
    <mergeCell ref="B34:B35"/>
    <mergeCell ref="D34:D35"/>
    <mergeCell ref="E34:E35"/>
    <mergeCell ref="A18:D18"/>
    <mergeCell ref="B1:F1"/>
    <mergeCell ref="E15:F15"/>
    <mergeCell ref="E14:F14"/>
    <mergeCell ref="A16:D16"/>
    <mergeCell ref="A10:B10"/>
    <mergeCell ref="C10:F10"/>
    <mergeCell ref="B2:F2"/>
    <mergeCell ref="B3:F3"/>
    <mergeCell ref="B4:F4"/>
    <mergeCell ref="B5:F5"/>
    <mergeCell ref="B6:F6"/>
    <mergeCell ref="B7:F7"/>
    <mergeCell ref="B8:F8"/>
    <mergeCell ref="A15:D15"/>
    <mergeCell ref="C34:C35"/>
    <mergeCell ref="A22:F22"/>
    <mergeCell ref="A23:F23"/>
    <mergeCell ref="A24:F24"/>
    <mergeCell ref="A26:F26"/>
    <mergeCell ref="A33:F33"/>
    <mergeCell ref="A31:F31"/>
    <mergeCell ref="A29:F29"/>
    <mergeCell ref="A30:F30"/>
    <mergeCell ref="A34:A35"/>
    <mergeCell ref="A17:D17"/>
    <mergeCell ref="A150:F150"/>
    <mergeCell ref="A141:A142"/>
    <mergeCell ref="A140:F140"/>
    <mergeCell ref="B141:B142"/>
    <mergeCell ref="C141:C142"/>
    <mergeCell ref="E141:E142"/>
    <mergeCell ref="F141:F142"/>
    <mergeCell ref="D141:D142"/>
    <mergeCell ref="A54:F54"/>
    <mergeCell ref="A136:F136"/>
    <mergeCell ref="A37:F37"/>
    <mergeCell ref="A19:F19"/>
    <mergeCell ref="A25:F25"/>
    <mergeCell ref="A20:F20"/>
    <mergeCell ref="A21:F21"/>
  </mergeCells>
  <phoneticPr fontId="0" type="noConversion"/>
  <pageMargins left="0.98425196850393704" right="0.19685039370078741" top="0.47244094488188981" bottom="0.23622047244094491" header="0.31496062992125984" footer="0.35433070866141736"/>
  <pageSetup paperSize="9" scale="69" fitToHeight="13" orientation="portrait" horizontalDpi="300" verticalDpi="300" r:id="rId1"/>
  <headerFooter alignWithMargins="0"/>
  <rowBreaks count="1" manualBreakCount="1">
    <brk id="58" max="5" man="1"/>
  </rowBreaks>
  <ignoredErrors>
    <ignoredError sqref="F14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фінзвіт за 2 квартал</vt:lpstr>
      <vt:lpstr>'фінзвіт за 2 квартал'!Область_печати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Пользователь</cp:lastModifiedBy>
  <cp:lastPrinted>2021-07-20T11:02:45Z</cp:lastPrinted>
  <dcterms:created xsi:type="dcterms:W3CDTF">2003-03-13T16:00:22Z</dcterms:created>
  <dcterms:modified xsi:type="dcterms:W3CDTF">2021-07-20T11:12:41Z</dcterms:modified>
</cp:coreProperties>
</file>