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kadr\Documents\Відкриті дані\Оригінали\2021\Фінансова звітність\"/>
    </mc:Choice>
  </mc:AlternateContent>
  <xr:revisionPtr revIDLastSave="0" documentId="13_ncr:1_{2BEDEE98-CB5F-4260-8E8C-0E9024D9F8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Лист1!$B$1:$G$167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85" i="1"/>
  <c r="G84" i="1"/>
  <c r="E151" i="1" l="1"/>
  <c r="E150" i="1"/>
  <c r="E149" i="1"/>
  <c r="E148" i="1"/>
  <c r="E147" i="1"/>
  <c r="E146" i="1"/>
  <c r="D151" i="1"/>
  <c r="D150" i="1"/>
  <c r="D149" i="1"/>
  <c r="D148" i="1"/>
  <c r="D147" i="1"/>
  <c r="D146" i="1"/>
  <c r="D23" i="1"/>
  <c r="E6" i="1" l="1"/>
  <c r="G51" i="1" l="1"/>
  <c r="G49" i="1"/>
  <c r="G47" i="1"/>
  <c r="G27" i="1"/>
  <c r="G29" i="1"/>
  <c r="G30" i="1"/>
  <c r="G32" i="1"/>
  <c r="G35" i="1"/>
  <c r="G26" i="1"/>
  <c r="G25" i="1"/>
  <c r="G24" i="1"/>
  <c r="E5" i="1" l="1"/>
  <c r="F128" i="1" l="1"/>
  <c r="F7" i="1"/>
  <c r="F8" i="1"/>
  <c r="F9" i="1"/>
  <c r="F10" i="1"/>
  <c r="G139" i="1"/>
  <c r="G140" i="1"/>
  <c r="G141" i="1"/>
  <c r="G142" i="1"/>
  <c r="G143" i="1"/>
  <c r="G144" i="1"/>
  <c r="G119" i="1"/>
  <c r="G120" i="1"/>
  <c r="G116" i="1"/>
  <c r="G109" i="1"/>
  <c r="G110" i="1"/>
  <c r="G111" i="1"/>
  <c r="G112" i="1"/>
  <c r="G108" i="1"/>
  <c r="G55" i="1"/>
  <c r="G18" i="1"/>
  <c r="G7" i="1"/>
  <c r="G6" i="1"/>
  <c r="G4" i="1"/>
  <c r="F140" i="1"/>
  <c r="F141" i="1"/>
  <c r="F142" i="1"/>
  <c r="F143" i="1"/>
  <c r="F144" i="1"/>
  <c r="F139" i="1"/>
  <c r="F124" i="1"/>
  <c r="F126" i="1"/>
  <c r="F127" i="1"/>
  <c r="F129" i="1"/>
  <c r="F123" i="1"/>
  <c r="F117" i="1"/>
  <c r="F118" i="1"/>
  <c r="F119" i="1"/>
  <c r="F120" i="1"/>
  <c r="F116" i="1"/>
  <c r="F109" i="1"/>
  <c r="F110" i="1"/>
  <c r="F111" i="1"/>
  <c r="F112" i="1"/>
  <c r="F108" i="1"/>
  <c r="F105" i="1"/>
  <c r="F85" i="1"/>
  <c r="F86" i="1"/>
  <c r="F87" i="1"/>
  <c r="F84" i="1"/>
  <c r="F55" i="1"/>
  <c r="F36" i="1"/>
  <c r="F38" i="1"/>
  <c r="F39" i="1"/>
  <c r="F40" i="1"/>
  <c r="F41" i="1"/>
  <c r="F44" i="1"/>
  <c r="F45" i="1"/>
  <c r="F46" i="1"/>
  <c r="F47" i="1"/>
  <c r="F48" i="1"/>
  <c r="F49" i="1"/>
  <c r="F50" i="1"/>
  <c r="F51" i="1"/>
  <c r="F35" i="1"/>
  <c r="F32" i="1"/>
  <c r="F27" i="1"/>
  <c r="F28" i="1"/>
  <c r="F29" i="1"/>
  <c r="F30" i="1"/>
  <c r="F31" i="1"/>
  <c r="F25" i="1"/>
  <c r="F26" i="1"/>
  <c r="F24" i="1"/>
  <c r="F18" i="1"/>
  <c r="F6" i="1"/>
  <c r="F4" i="1"/>
  <c r="G60" i="1"/>
  <c r="F33" i="1"/>
  <c r="F53" i="1"/>
  <c r="F59" i="1"/>
  <c r="F60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25" i="1" l="1"/>
  <c r="G87" i="1" l="1"/>
  <c r="D11" i="1" l="1"/>
  <c r="E11" i="1" l="1"/>
  <c r="G11" i="1" l="1"/>
  <c r="F11" i="1"/>
  <c r="D104" i="1"/>
  <c r="G23" i="1"/>
  <c r="D83" i="1"/>
  <c r="D82" i="1" s="1"/>
  <c r="D43" i="1"/>
  <c r="G43" i="1" l="1"/>
  <c r="F104" i="1"/>
  <c r="F43" i="1"/>
  <c r="F23" i="1"/>
  <c r="D5" i="1"/>
  <c r="F5" i="1" l="1"/>
  <c r="G5" i="1"/>
  <c r="G149" i="1" l="1"/>
  <c r="F149" i="1"/>
  <c r="G146" i="1"/>
  <c r="F146" i="1"/>
  <c r="G150" i="1"/>
  <c r="F150" i="1"/>
  <c r="G147" i="1"/>
  <c r="F147" i="1"/>
  <c r="G151" i="1"/>
  <c r="F151" i="1"/>
  <c r="G148" i="1"/>
  <c r="F148" i="1"/>
  <c r="E131" i="1"/>
  <c r="E138" i="1"/>
  <c r="D138" i="1"/>
  <c r="D131" i="1"/>
  <c r="E121" i="1"/>
  <c r="D121" i="1"/>
  <c r="E113" i="1"/>
  <c r="D113" i="1"/>
  <c r="D145" i="1" l="1"/>
  <c r="E145" i="1"/>
  <c r="G113" i="1"/>
  <c r="F113" i="1"/>
  <c r="G138" i="1"/>
  <c r="F138" i="1"/>
  <c r="F121" i="1"/>
  <c r="G121" i="1"/>
  <c r="G131" i="1"/>
  <c r="F131" i="1"/>
  <c r="D57" i="1"/>
  <c r="E37" i="1"/>
  <c r="D37" i="1"/>
  <c r="D21" i="1" s="1"/>
  <c r="G37" i="1" l="1"/>
  <c r="G57" i="1"/>
  <c r="G145" i="1"/>
  <c r="F145" i="1"/>
  <c r="F37" i="1"/>
  <c r="F57" i="1"/>
  <c r="F83" i="1"/>
  <c r="G83" i="1"/>
  <c r="D42" i="1"/>
  <c r="D19" i="1"/>
  <c r="E19" i="1"/>
  <c r="G19" i="1" l="1"/>
  <c r="G42" i="1"/>
  <c r="E102" i="1"/>
  <c r="F21" i="1"/>
  <c r="G21" i="1"/>
  <c r="G82" i="1"/>
  <c r="F82" i="1"/>
  <c r="F42" i="1"/>
  <c r="F19" i="1"/>
  <c r="D102" i="1"/>
  <c r="G102" i="1" l="1"/>
  <c r="F102" i="1"/>
</calcChain>
</file>

<file path=xl/sharedStrings.xml><?xml version="1.0" encoding="utf-8"?>
<sst xmlns="http://schemas.openxmlformats.org/spreadsheetml/2006/main" count="174" uniqueCount="97">
  <si>
    <t>Показники</t>
  </si>
  <si>
    <t>Код рядка</t>
  </si>
  <si>
    <t>План</t>
  </si>
  <si>
    <t>Факт</t>
  </si>
  <si>
    <t>Відхилення (+,-)</t>
  </si>
  <si>
    <t>Відхилення (%)</t>
  </si>
  <si>
    <t>I. Надходження (доходи)</t>
  </si>
  <si>
    <t>Надходження (доходи) відповідно до укладених договорів                        з Національною службою здоров'я України</t>
  </si>
  <si>
    <t>Надходження (доходи) за рахунок коштів бюджету міста, в тому числі:</t>
  </si>
  <si>
    <t>споживання</t>
  </si>
  <si>
    <t>розвиток</t>
  </si>
  <si>
    <t>Інші надходження (доходи), в тому числі:</t>
  </si>
  <si>
    <t>плата за послуги, що надаються згідно з основною діяльністю</t>
  </si>
  <si>
    <t>надходження від додаткової господарської діяльності</t>
  </si>
  <si>
    <t>плата за оренду майна</t>
  </si>
  <si>
    <t>надходження від реалізації майна</t>
  </si>
  <si>
    <t>благодійні внески, гранти та дарунки</t>
  </si>
  <si>
    <t>кошти, що отримуються підприємством на окремі доручення</t>
  </si>
  <si>
    <t>інші</t>
  </si>
  <si>
    <t>Усього надходження (доходи)</t>
  </si>
  <si>
    <t>II. Видатки</t>
  </si>
  <si>
    <t>Видатки за рахунок надходжень відповідно до укладених договорів з Національною службою здоров'я України, в тому числі:</t>
  </si>
  <si>
    <t>поточні видатки: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</si>
  <si>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</si>
  <si>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</si>
  <si>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</si>
  <si>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</si>
  <si>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</si>
  <si>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інших послуг (крім комунальних)</t>
  </si>
  <si>
    <t>видатки на відрядження</t>
  </si>
  <si>
    <t>оплата комунальних послуг та енергоносіїв</t>
  </si>
  <si>
    <t>виплата пенсій і допомоги</t>
  </si>
  <si>
    <t>інші виплати населенню</t>
  </si>
  <si>
    <t>інші поточні видатки</t>
  </si>
  <si>
    <t>капітальні видатки:</t>
  </si>
  <si>
    <t>придбання обладнання і предметів довгострокового</t>
  </si>
  <si>
    <t>капітальний ремонт</t>
  </si>
  <si>
    <t>реконструкція</t>
  </si>
  <si>
    <t>інше (розшифрувати)</t>
  </si>
  <si>
    <t>Видатки за рахунок коштів бюджету міста, в тому числі:</t>
  </si>
  <si>
    <t>субсидії та поточні трансферти підприємствам (установам, організаціям)</t>
  </si>
  <si>
    <t>Видатки за рахунок інших надходжень,  в тому числі:</t>
  </si>
  <si>
    <t>УСЬОГО ВИДАТКИ</t>
  </si>
  <si>
    <t>III. Фінансовий результат діяльності</t>
  </si>
  <si>
    <t>Фінансовий результат, в тому числі:</t>
  </si>
  <si>
    <t>нерозподілені доходи</t>
  </si>
  <si>
    <t>резервний фонд</t>
  </si>
  <si>
    <t>ІV. Елементи операційних витрат (разом)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</si>
  <si>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</si>
  <si>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</si>
  <si>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</si>
  <si>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</si>
  <si>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</si>
  <si>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 xml:space="preserve">Разом </t>
  </si>
  <si>
    <t>V. Обов'язкові платежі до бюджету:</t>
  </si>
  <si>
    <t>податок на додану вартість</t>
  </si>
  <si>
    <t>військовий збір</t>
  </si>
  <si>
    <t>плата за землю</t>
  </si>
  <si>
    <t>податок на дохід фізичних осіб</t>
  </si>
  <si>
    <t>єдиний внесок на загальнообов'язкове державне соціальне страхування</t>
  </si>
  <si>
    <t>Усього податків, зборів та платежів</t>
  </si>
  <si>
    <t>VІ. Звіт про фінансовий план</t>
  </si>
  <si>
    <t>Необоротні активи</t>
  </si>
  <si>
    <t>Оборотні активи</t>
  </si>
  <si>
    <t>Усього  активи</t>
  </si>
  <si>
    <t>Дебіторська заборгованість</t>
  </si>
  <si>
    <t>Кредиторська заборгованість</t>
  </si>
  <si>
    <t>Основні засоби</t>
  </si>
  <si>
    <t>Первинна вартість</t>
  </si>
  <si>
    <t>VІІ. Дані про персонал та оплату праці</t>
  </si>
  <si>
    <r>
      <t xml:space="preserve">Середня кількість працівників (штатних працівників, зовнішніх сумісників та працівників, що працюють за цивільно-правовими договорами), </t>
    </r>
    <r>
      <rPr>
        <b/>
        <sz val="8.5"/>
        <color theme="1"/>
        <rFont val="Times New Roman"/>
        <family val="1"/>
        <charset val="204"/>
      </rPr>
      <t xml:space="preserve"> в тому числі</t>
    </r>
    <r>
      <rPr>
        <b/>
        <sz val="9"/>
        <color theme="1"/>
        <rFont val="Times New Roman"/>
        <family val="1"/>
        <charset val="204"/>
      </rPr>
      <t>:</t>
    </r>
  </si>
  <si>
    <t>Керівник</t>
  </si>
  <si>
    <t>Лікар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</si>
  <si>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</si>
  <si>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</si>
  <si>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</si>
  <si>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</si>
  <si>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 xml:space="preserve">Керівник </t>
  </si>
  <si>
    <r>
      <t xml:space="preserve">Середньомісячні витрати на оплату праці одного працівника,  </t>
    </r>
    <r>
      <rPr>
        <b/>
        <sz val="8.5"/>
        <color theme="1"/>
        <rFont val="Times New Roman"/>
        <family val="1"/>
        <charset val="204"/>
      </rPr>
      <t xml:space="preserve"> в тому числі:</t>
    </r>
  </si>
  <si>
    <r>
      <t xml:space="preserve">Заборгованість за заробітною платою, </t>
    </r>
    <r>
      <rPr>
        <b/>
        <sz val="8.5"/>
        <color theme="1"/>
        <rFont val="Times New Roman"/>
        <family val="1"/>
        <charset val="204"/>
      </rPr>
      <t xml:space="preserve"> в тому числі:</t>
    </r>
  </si>
  <si>
    <t>Залишок коштів на початок періоду</t>
  </si>
  <si>
    <t>В тому числі на депозитному рахунку</t>
  </si>
  <si>
    <t>Залишок коштів на кінець періоду</t>
  </si>
  <si>
    <t xml:space="preserve">В тому числі на депозитних рахунках </t>
  </si>
  <si>
    <t>Надходження (доходи) за рахунок коштів державного бюджету, в тому числі:</t>
  </si>
  <si>
    <t>окремі заходи по реалізації державних (регіональних) програм, не віднесені до заходів розвитку</t>
  </si>
  <si>
    <t>придбання обладнання і предметів довгострокового користування</t>
  </si>
  <si>
    <t>Видатки за рахунок коштів державного бюджету, в тому числі:</t>
  </si>
  <si>
    <t>інші (розшифрувати):місцеві податки та збори</t>
  </si>
  <si>
    <t xml:space="preserve">Керівник підприємства                                            </t>
  </si>
  <si>
    <t>(підпис)</t>
  </si>
  <si>
    <t>(ПІБ)</t>
  </si>
  <si>
    <t>М. А. Чорнявська</t>
  </si>
  <si>
    <t xml:space="preserve">Головний бухгалтер                                                </t>
  </si>
  <si>
    <t>А.М. Сапицька</t>
  </si>
  <si>
    <r>
      <t xml:space="preserve">Фонд оплати праці, </t>
    </r>
    <r>
      <rPr>
        <b/>
        <sz val="8.5"/>
        <color theme="1"/>
        <rFont val="Times New Roman"/>
        <family val="1"/>
        <charset val="204"/>
      </rPr>
      <t>в тому числі:</t>
    </r>
  </si>
  <si>
    <t>VIII Додаткова інформація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</si>
</sst>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164" fontId="0" fillId="0" borderId="0" xfId="0" applyNumberFormat="1"/>
    <xf numFmtId="0" fontId="14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 indent="15"/>
    </xf>
    <xf numFmtId="0" fontId="5" fillId="0" borderId="0" xfId="0" applyFont="1" applyBorder="1" applyAlignment="1">
      <alignment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 indent="1"/>
    </xf>
    <xf numFmtId="164" fontId="8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4" fontId="1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4" fontId="8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6" fillId="0" borderId="0" xfId="0" applyFont="1" applyBorder="1"/>
    <xf numFmtId="0" fontId="5" fillId="0" borderId="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8"/>
  <sheetViews>
    <sheetView tabSelected="1" topLeftCell="A85" zoomScaleNormal="100" zoomScaleSheetLayoutView="100" workbookViewId="0">
      <selection activeCell="B103" sqref="B103:G103"/>
    </sheetView>
  </sheetViews>
  <sheetFormatPr defaultRowHeight="15" x14ac:dyDescent="0.25"/>
  <cols>
    <col min="2" max="2" width="50.5703125" customWidth="1"/>
    <col min="4" max="4" width="10" style="2" bestFit="1" customWidth="1"/>
    <col min="5" max="5" width="10" bestFit="1" customWidth="1"/>
    <col min="6" max="6" width="11.42578125" customWidth="1"/>
    <col min="7" max="7" width="15" customWidth="1"/>
  </cols>
  <sheetData>
    <row r="1" spans="1:9" ht="15" customHeight="1" x14ac:dyDescent="0.25">
      <c r="A1" s="3"/>
      <c r="B1" s="4" t="s">
        <v>0</v>
      </c>
      <c r="C1" s="4" t="s">
        <v>1</v>
      </c>
      <c r="D1" s="5" t="s">
        <v>2</v>
      </c>
      <c r="E1" s="6" t="s">
        <v>3</v>
      </c>
      <c r="F1" s="6" t="s">
        <v>4</v>
      </c>
      <c r="G1" s="4" t="s">
        <v>5</v>
      </c>
    </row>
    <row r="2" spans="1:9" x14ac:dyDescent="0.25">
      <c r="A2" s="3"/>
      <c r="B2" s="7">
        <v>1</v>
      </c>
      <c r="C2" s="7">
        <v>2</v>
      </c>
      <c r="D2" s="8">
        <v>3</v>
      </c>
      <c r="E2" s="7">
        <v>4</v>
      </c>
      <c r="F2" s="7">
        <v>5</v>
      </c>
      <c r="G2" s="7">
        <v>6</v>
      </c>
    </row>
    <row r="3" spans="1:9" x14ac:dyDescent="0.25">
      <c r="A3" s="3" t="s">
        <v>6</v>
      </c>
      <c r="B3" s="49"/>
      <c r="C3" s="49"/>
      <c r="D3" s="49"/>
      <c r="E3" s="49"/>
      <c r="F3" s="49"/>
      <c r="G3" s="49"/>
    </row>
    <row r="4" spans="1:9" ht="21" x14ac:dyDescent="0.25">
      <c r="A4" s="3"/>
      <c r="B4" s="10" t="s">
        <v>7</v>
      </c>
      <c r="C4" s="7">
        <v>1100</v>
      </c>
      <c r="D4" s="11">
        <v>30984.5</v>
      </c>
      <c r="E4" s="12">
        <v>27033.9</v>
      </c>
      <c r="F4" s="12">
        <f>E4-D4</f>
        <v>-3950.5999999999985</v>
      </c>
      <c r="G4" s="12">
        <f>((E4-D4)/D4)*100</f>
        <v>-12.750246090787323</v>
      </c>
    </row>
    <row r="5" spans="1:9" ht="21" x14ac:dyDescent="0.25">
      <c r="A5" s="3"/>
      <c r="B5" s="10" t="s">
        <v>8</v>
      </c>
      <c r="C5" s="7">
        <v>1200</v>
      </c>
      <c r="D5" s="11">
        <f>SUM(D6:D7)</f>
        <v>4326.8999999999996</v>
      </c>
      <c r="E5" s="12">
        <f>E6+E7</f>
        <v>2892.5</v>
      </c>
      <c r="F5" s="12">
        <f>E5-D5</f>
        <v>-1434.3999999999996</v>
      </c>
      <c r="G5" s="12">
        <f>((E5-D5)/D5)*100</f>
        <v>-33.150754581802211</v>
      </c>
    </row>
    <row r="6" spans="1:9" x14ac:dyDescent="0.25">
      <c r="A6" s="3"/>
      <c r="B6" s="13" t="s">
        <v>9</v>
      </c>
      <c r="C6" s="7">
        <v>1210</v>
      </c>
      <c r="D6" s="14">
        <v>3026.9</v>
      </c>
      <c r="E6" s="15">
        <f>2892.5-E7</f>
        <v>2592.5</v>
      </c>
      <c r="F6" s="12">
        <f>E6-D6</f>
        <v>-434.40000000000009</v>
      </c>
      <c r="G6" s="12">
        <f>((E6-D6)/D6)*100</f>
        <v>-14.351316528461464</v>
      </c>
    </row>
    <row r="7" spans="1:9" x14ac:dyDescent="0.25">
      <c r="A7" s="3"/>
      <c r="B7" s="13" t="s">
        <v>10</v>
      </c>
      <c r="C7" s="7">
        <v>1220</v>
      </c>
      <c r="D7" s="14">
        <v>1300</v>
      </c>
      <c r="E7" s="15">
        <v>300</v>
      </c>
      <c r="F7" s="15">
        <f t="shared" ref="F7:F10" si="0">E7-D7</f>
        <v>-1000</v>
      </c>
      <c r="G7" s="15">
        <f t="shared" ref="G7:G19" si="1">((E7-D7)/D7)*100</f>
        <v>-76.923076923076934</v>
      </c>
    </row>
    <row r="8" spans="1:9" ht="21" x14ac:dyDescent="0.25">
      <c r="A8" s="3"/>
      <c r="B8" s="10" t="s">
        <v>84</v>
      </c>
      <c r="C8" s="7">
        <v>1300</v>
      </c>
      <c r="D8" s="14">
        <v>0</v>
      </c>
      <c r="E8" s="15">
        <v>0</v>
      </c>
      <c r="F8" s="15">
        <f t="shared" si="0"/>
        <v>0</v>
      </c>
      <c r="G8" s="15">
        <v>0</v>
      </c>
    </row>
    <row r="9" spans="1:9" x14ac:dyDescent="0.25">
      <c r="A9" s="3"/>
      <c r="B9" s="13" t="s">
        <v>9</v>
      </c>
      <c r="C9" s="7">
        <v>1310</v>
      </c>
      <c r="D9" s="14">
        <v>0</v>
      </c>
      <c r="E9" s="15">
        <v>0</v>
      </c>
      <c r="F9" s="15">
        <f t="shared" si="0"/>
        <v>0</v>
      </c>
      <c r="G9" s="15">
        <v>0</v>
      </c>
    </row>
    <row r="10" spans="1:9" x14ac:dyDescent="0.25">
      <c r="A10" s="3"/>
      <c r="B10" s="13" t="s">
        <v>10</v>
      </c>
      <c r="C10" s="7">
        <v>1320</v>
      </c>
      <c r="D10" s="14">
        <v>0</v>
      </c>
      <c r="E10" s="15">
        <v>0</v>
      </c>
      <c r="F10" s="15">
        <f t="shared" si="0"/>
        <v>0</v>
      </c>
      <c r="G10" s="15">
        <v>0</v>
      </c>
    </row>
    <row r="11" spans="1:9" x14ac:dyDescent="0.25">
      <c r="A11" s="3"/>
      <c r="B11" s="10" t="s">
        <v>11</v>
      </c>
      <c r="C11" s="7">
        <v>1400</v>
      </c>
      <c r="D11" s="11">
        <f>D18</f>
        <v>607.6</v>
      </c>
      <c r="E11" s="12">
        <f>SUM(E12:E18)</f>
        <v>5525.1</v>
      </c>
      <c r="F11" s="12">
        <f>E11-D11</f>
        <v>4917.5</v>
      </c>
      <c r="G11" s="12">
        <f t="shared" si="1"/>
        <v>809.33179723502292</v>
      </c>
    </row>
    <row r="12" spans="1:9" x14ac:dyDescent="0.25">
      <c r="A12" s="3"/>
      <c r="B12" s="13" t="s">
        <v>12</v>
      </c>
      <c r="C12" s="7">
        <v>1410</v>
      </c>
      <c r="D12" s="14">
        <v>0</v>
      </c>
      <c r="E12" s="15">
        <v>0</v>
      </c>
      <c r="F12" s="15">
        <v>0</v>
      </c>
      <c r="G12" s="12">
        <v>0</v>
      </c>
    </row>
    <row r="13" spans="1:9" x14ac:dyDescent="0.25">
      <c r="A13" s="3"/>
      <c r="B13" s="13" t="s">
        <v>13</v>
      </c>
      <c r="C13" s="7">
        <v>1420</v>
      </c>
      <c r="D13" s="14">
        <v>0</v>
      </c>
      <c r="E13" s="15">
        <v>0</v>
      </c>
      <c r="F13" s="15">
        <v>0</v>
      </c>
      <c r="G13" s="12">
        <v>0</v>
      </c>
    </row>
    <row r="14" spans="1:9" x14ac:dyDescent="0.25">
      <c r="A14" s="3"/>
      <c r="B14" s="13" t="s">
        <v>14</v>
      </c>
      <c r="C14" s="7">
        <v>1430</v>
      </c>
      <c r="D14" s="14">
        <v>0</v>
      </c>
      <c r="E14" s="15">
        <v>1.3</v>
      </c>
      <c r="F14" s="15">
        <v>0</v>
      </c>
      <c r="G14" s="12">
        <v>0</v>
      </c>
      <c r="I14" s="1"/>
    </row>
    <row r="15" spans="1:9" x14ac:dyDescent="0.25">
      <c r="A15" s="3"/>
      <c r="B15" s="13" t="s">
        <v>15</v>
      </c>
      <c r="C15" s="7">
        <v>1440</v>
      </c>
      <c r="D15" s="14">
        <v>0</v>
      </c>
      <c r="E15" s="15">
        <v>0</v>
      </c>
      <c r="F15" s="15">
        <v>0</v>
      </c>
      <c r="G15" s="12">
        <v>0</v>
      </c>
    </row>
    <row r="16" spans="1:9" x14ac:dyDescent="0.25">
      <c r="A16" s="3"/>
      <c r="B16" s="13" t="s">
        <v>16</v>
      </c>
      <c r="C16" s="7">
        <v>1450</v>
      </c>
      <c r="D16" s="14">
        <v>0</v>
      </c>
      <c r="E16" s="15">
        <v>0</v>
      </c>
      <c r="F16" s="15">
        <v>0</v>
      </c>
      <c r="G16" s="12">
        <v>0</v>
      </c>
    </row>
    <row r="17" spans="1:7" x14ac:dyDescent="0.25">
      <c r="A17" s="3"/>
      <c r="B17" s="13" t="s">
        <v>17</v>
      </c>
      <c r="C17" s="7">
        <v>1460</v>
      </c>
      <c r="D17" s="14">
        <v>0</v>
      </c>
      <c r="E17" s="15">
        <v>0</v>
      </c>
      <c r="F17" s="15">
        <v>0</v>
      </c>
      <c r="G17" s="12">
        <v>0</v>
      </c>
    </row>
    <row r="18" spans="1:7" x14ac:dyDescent="0.25">
      <c r="A18" s="3"/>
      <c r="B18" s="13" t="s">
        <v>18</v>
      </c>
      <c r="C18" s="7">
        <v>1470</v>
      </c>
      <c r="D18" s="14">
        <v>607.6</v>
      </c>
      <c r="E18" s="15">
        <v>5523.8</v>
      </c>
      <c r="F18" s="15">
        <f>E18-D18</f>
        <v>4916.2</v>
      </c>
      <c r="G18" s="12">
        <f t="shared" si="1"/>
        <v>809.11784068466091</v>
      </c>
    </row>
    <row r="19" spans="1:7" x14ac:dyDescent="0.25">
      <c r="A19" s="3"/>
      <c r="B19" s="10" t="s">
        <v>19</v>
      </c>
      <c r="C19" s="16">
        <v>1500</v>
      </c>
      <c r="D19" s="11">
        <f>D4+D5+D11</f>
        <v>35919</v>
      </c>
      <c r="E19" s="12">
        <f>E4+E5+E11</f>
        <v>35451.5</v>
      </c>
      <c r="F19" s="12">
        <f>E19-D19</f>
        <v>-467.5</v>
      </c>
      <c r="G19" s="12">
        <f t="shared" si="1"/>
        <v>-1.3015395751552103</v>
      </c>
    </row>
    <row r="20" spans="1:7" x14ac:dyDescent="0.25">
      <c r="A20" s="3" t="s">
        <v>20</v>
      </c>
      <c r="B20" s="49"/>
      <c r="C20" s="49"/>
      <c r="D20" s="49"/>
      <c r="E20" s="49"/>
      <c r="F20" s="49"/>
      <c r="G20" s="49"/>
    </row>
    <row r="21" spans="1:7" x14ac:dyDescent="0.25">
      <c r="A21" s="3"/>
      <c r="B21" s="18" t="s">
        <v>21</v>
      </c>
      <c r="C21" s="17">
        <v>2100</v>
      </c>
      <c r="D21" s="19">
        <f>D23+D33+D37</f>
        <v>30984.5</v>
      </c>
      <c r="E21" s="20">
        <v>28658.9</v>
      </c>
      <c r="F21" s="20">
        <f>E21-D21</f>
        <v>-2325.5999999999985</v>
      </c>
      <c r="G21" s="20">
        <f>((E21-D21)/D21)*100</f>
        <v>-7.5056883280349806</v>
      </c>
    </row>
    <row r="22" spans="1:7" x14ac:dyDescent="0.25">
      <c r="A22" s="3"/>
      <c r="B22" s="18"/>
      <c r="C22" s="17"/>
      <c r="D22" s="19"/>
      <c r="E22" s="20"/>
      <c r="F22" s="20"/>
      <c r="G22" s="20"/>
    </row>
    <row r="23" spans="1:7" x14ac:dyDescent="0.25">
      <c r="A23" s="3"/>
      <c r="B23" s="10" t="s">
        <v>22</v>
      </c>
      <c r="C23" s="16">
        <v>2110</v>
      </c>
      <c r="D23" s="11">
        <f>SUM(D24:D36)</f>
        <v>30582.400000000001</v>
      </c>
      <c r="E23" s="12">
        <v>28564.1</v>
      </c>
      <c r="F23" s="12">
        <f>E23-D23</f>
        <v>-2018.3000000000029</v>
      </c>
      <c r="G23" s="15">
        <f>((E23-D23)/D23)*100</f>
        <v>-6.5995474521293378</v>
      </c>
    </row>
    <row r="24" spans="1:7" x14ac:dyDescent="0.25">
      <c r="A24" s="3"/>
      <c r="B24" s="21" t="s">
        <v>23</v>
      </c>
      <c r="C24" s="7">
        <v>2111</v>
      </c>
      <c r="D24" s="14">
        <v>23118.5</v>
      </c>
      <c r="E24" s="15">
        <v>21442.799999999999</v>
      </c>
      <c r="F24" s="15">
        <f>E24-D24</f>
        <v>-1675.7000000000007</v>
      </c>
      <c r="G24" s="15">
        <f t="shared" ref="G24:G51" si="2">((E24-D24)/D24)*100</f>
        <v>-7.2483076324156013</v>
      </c>
    </row>
    <row r="25" spans="1:7" x14ac:dyDescent="0.25">
      <c r="A25" s="3"/>
      <c r="B25" s="21" t="s">
        <v>24</v>
      </c>
      <c r="C25" s="7">
        <v>2112</v>
      </c>
      <c r="D25" s="14">
        <v>4951.8</v>
      </c>
      <c r="E25" s="15">
        <v>4621.8999999999996</v>
      </c>
      <c r="F25" s="15">
        <f>E25-D25</f>
        <v>-329.90000000000055</v>
      </c>
      <c r="G25" s="15">
        <f t="shared" si="2"/>
        <v>-6.6622238377963674</v>
      </c>
    </row>
    <row r="26" spans="1:7" x14ac:dyDescent="0.25">
      <c r="A26" s="3"/>
      <c r="B26" s="21" t="s">
        <v>25</v>
      </c>
      <c r="C26" s="7">
        <v>2113</v>
      </c>
      <c r="D26" s="14">
        <v>458.3</v>
      </c>
      <c r="E26" s="15">
        <v>576</v>
      </c>
      <c r="F26" s="15">
        <f>E26-D26</f>
        <v>117.69999999999999</v>
      </c>
      <c r="G26" s="15">
        <f t="shared" si="2"/>
        <v>25.68186777220161</v>
      </c>
    </row>
    <row r="27" spans="1:7" x14ac:dyDescent="0.25">
      <c r="A27" s="3"/>
      <c r="B27" s="21" t="s">
        <v>26</v>
      </c>
      <c r="C27" s="7">
        <v>2114</v>
      </c>
      <c r="D27" s="14">
        <v>763.4</v>
      </c>
      <c r="E27" s="15">
        <v>460.5</v>
      </c>
      <c r="F27" s="15">
        <f t="shared" ref="F27:F31" si="3">E27-D27</f>
        <v>-302.89999999999998</v>
      </c>
      <c r="G27" s="15">
        <f t="shared" si="2"/>
        <v>-39.677757401100337</v>
      </c>
    </row>
    <row r="28" spans="1:7" x14ac:dyDescent="0.25">
      <c r="A28" s="3"/>
      <c r="B28" s="21" t="s">
        <v>27</v>
      </c>
      <c r="C28" s="7">
        <v>2115</v>
      </c>
      <c r="D28" s="14">
        <v>0</v>
      </c>
      <c r="E28" s="15">
        <v>0</v>
      </c>
      <c r="F28" s="15">
        <f t="shared" si="3"/>
        <v>0</v>
      </c>
      <c r="G28" s="15">
        <v>0</v>
      </c>
    </row>
    <row r="29" spans="1:7" x14ac:dyDescent="0.25">
      <c r="A29" s="3"/>
      <c r="B29" s="21" t="s">
        <v>28</v>
      </c>
      <c r="C29" s="7">
        <v>2116</v>
      </c>
      <c r="D29" s="14">
        <v>1131</v>
      </c>
      <c r="E29" s="15">
        <v>1114.9000000000001</v>
      </c>
      <c r="F29" s="15">
        <f>E29-D29</f>
        <v>-16.099999999999909</v>
      </c>
      <c r="G29" s="15">
        <f t="shared" si="2"/>
        <v>-1.4235190097258983</v>
      </c>
    </row>
    <row r="30" spans="1:7" x14ac:dyDescent="0.25">
      <c r="A30" s="3"/>
      <c r="B30" s="21" t="s">
        <v>29</v>
      </c>
      <c r="C30" s="7">
        <v>2117</v>
      </c>
      <c r="D30" s="14">
        <v>34.4</v>
      </c>
      <c r="E30" s="15">
        <v>31.6</v>
      </c>
      <c r="F30" s="22">
        <f>E30-D30</f>
        <v>-2.7999999999999972</v>
      </c>
      <c r="G30" s="22">
        <f t="shared" si="2"/>
        <v>-8.1395348837209234</v>
      </c>
    </row>
    <row r="31" spans="1:7" x14ac:dyDescent="0.25">
      <c r="A31" s="3"/>
      <c r="B31" s="21" t="s">
        <v>30</v>
      </c>
      <c r="C31" s="7">
        <v>2118</v>
      </c>
      <c r="D31" s="14">
        <v>0</v>
      </c>
      <c r="E31" s="15">
        <v>0</v>
      </c>
      <c r="F31" s="15">
        <f t="shared" si="3"/>
        <v>0</v>
      </c>
      <c r="G31" s="15">
        <v>0</v>
      </c>
    </row>
    <row r="32" spans="1:7" ht="22.5" x14ac:dyDescent="0.25">
      <c r="A32" s="3"/>
      <c r="B32" s="21" t="s">
        <v>85</v>
      </c>
      <c r="C32" s="7">
        <v>2119</v>
      </c>
      <c r="D32" s="14">
        <v>10</v>
      </c>
      <c r="E32" s="15">
        <v>12.8</v>
      </c>
      <c r="F32" s="15">
        <f>E32-D32</f>
        <v>2.8000000000000007</v>
      </c>
      <c r="G32" s="15">
        <f t="shared" si="2"/>
        <v>28.000000000000007</v>
      </c>
    </row>
    <row r="33" spans="1:7" ht="22.5" x14ac:dyDescent="0.25">
      <c r="A33" s="3"/>
      <c r="B33" s="21" t="s">
        <v>40</v>
      </c>
      <c r="C33" s="7">
        <v>2120</v>
      </c>
      <c r="D33" s="14">
        <v>0</v>
      </c>
      <c r="E33" s="15">
        <v>0</v>
      </c>
      <c r="F33" s="15">
        <f>D33-E33</f>
        <v>0</v>
      </c>
      <c r="G33" s="15"/>
    </row>
    <row r="34" spans="1:7" x14ac:dyDescent="0.25">
      <c r="A34" s="3"/>
      <c r="B34" s="21" t="s">
        <v>31</v>
      </c>
      <c r="C34" s="7">
        <v>2121</v>
      </c>
      <c r="D34" s="14">
        <v>0</v>
      </c>
      <c r="E34" s="15">
        <v>0</v>
      </c>
      <c r="F34" s="15">
        <v>0</v>
      </c>
      <c r="G34" s="15"/>
    </row>
    <row r="35" spans="1:7" x14ac:dyDescent="0.25">
      <c r="A35" s="3"/>
      <c r="B35" s="21" t="s">
        <v>32</v>
      </c>
      <c r="C35" s="7">
        <v>2122</v>
      </c>
      <c r="D35" s="14">
        <v>115</v>
      </c>
      <c r="E35" s="15">
        <v>303.5</v>
      </c>
      <c r="F35" s="15">
        <f>E35-D35</f>
        <v>188.5</v>
      </c>
      <c r="G35" s="15">
        <f t="shared" si="2"/>
        <v>163.91304347826087</v>
      </c>
    </row>
    <row r="36" spans="1:7" x14ac:dyDescent="0.25">
      <c r="A36" s="3"/>
      <c r="B36" s="21" t="s">
        <v>33</v>
      </c>
      <c r="C36" s="7">
        <v>2123</v>
      </c>
      <c r="D36" s="14">
        <v>0</v>
      </c>
      <c r="E36" s="15">
        <v>0.2</v>
      </c>
      <c r="F36" s="15">
        <f t="shared" ref="F36:F51" si="4">E36-D36</f>
        <v>0.2</v>
      </c>
      <c r="G36" s="15">
        <v>0</v>
      </c>
    </row>
    <row r="37" spans="1:7" x14ac:dyDescent="0.25">
      <c r="A37" s="3"/>
      <c r="B37" s="10" t="s">
        <v>34</v>
      </c>
      <c r="C37" s="16">
        <v>2130</v>
      </c>
      <c r="D37" s="11">
        <f>SUM(D38:D41)</f>
        <v>402.1</v>
      </c>
      <c r="E37" s="12">
        <f>SUM(E38:E41)</f>
        <v>94.8</v>
      </c>
      <c r="F37" s="15">
        <f t="shared" si="4"/>
        <v>-307.3</v>
      </c>
      <c r="G37" s="15">
        <f t="shared" si="2"/>
        <v>-76.423775180303409</v>
      </c>
    </row>
    <row r="38" spans="1:7" x14ac:dyDescent="0.25">
      <c r="A38" s="3"/>
      <c r="B38" s="21" t="s">
        <v>35</v>
      </c>
      <c r="C38" s="7">
        <v>2131</v>
      </c>
      <c r="D38" s="14">
        <v>402.1</v>
      </c>
      <c r="E38" s="15">
        <v>94.8</v>
      </c>
      <c r="F38" s="15">
        <f t="shared" si="4"/>
        <v>-307.3</v>
      </c>
      <c r="G38" s="15">
        <f t="shared" si="2"/>
        <v>-76.423775180303409</v>
      </c>
    </row>
    <row r="39" spans="1:7" x14ac:dyDescent="0.25">
      <c r="A39" s="3"/>
      <c r="B39" s="21" t="s">
        <v>36</v>
      </c>
      <c r="C39" s="7">
        <v>2132</v>
      </c>
      <c r="D39" s="14">
        <v>0</v>
      </c>
      <c r="E39" s="15">
        <v>0</v>
      </c>
      <c r="F39" s="15">
        <f t="shared" si="4"/>
        <v>0</v>
      </c>
      <c r="G39" s="15">
        <v>0</v>
      </c>
    </row>
    <row r="40" spans="1:7" x14ac:dyDescent="0.25">
      <c r="A40" s="3"/>
      <c r="B40" s="21" t="s">
        <v>37</v>
      </c>
      <c r="C40" s="7">
        <v>2133</v>
      </c>
      <c r="D40" s="14">
        <v>0</v>
      </c>
      <c r="E40" s="15">
        <v>0</v>
      </c>
      <c r="F40" s="15">
        <f t="shared" si="4"/>
        <v>0</v>
      </c>
      <c r="G40" s="15">
        <v>0</v>
      </c>
    </row>
    <row r="41" spans="1:7" x14ac:dyDescent="0.25">
      <c r="A41" s="3"/>
      <c r="B41" s="21" t="s">
        <v>38</v>
      </c>
      <c r="C41" s="7">
        <v>2134</v>
      </c>
      <c r="D41" s="14">
        <v>0</v>
      </c>
      <c r="E41" s="15">
        <v>0</v>
      </c>
      <c r="F41" s="15">
        <f t="shared" si="4"/>
        <v>0</v>
      </c>
      <c r="G41" s="15">
        <v>0</v>
      </c>
    </row>
    <row r="42" spans="1:7" x14ac:dyDescent="0.25">
      <c r="A42" s="3"/>
      <c r="B42" s="10" t="s">
        <v>39</v>
      </c>
      <c r="C42" s="16">
        <v>2200</v>
      </c>
      <c r="D42" s="11">
        <f>D43+D53+D57</f>
        <v>4326.8999999999996</v>
      </c>
      <c r="E42" s="12">
        <v>3192.5</v>
      </c>
      <c r="F42" s="15">
        <f t="shared" si="4"/>
        <v>-1134.3999999999996</v>
      </c>
      <c r="G42" s="15">
        <f t="shared" si="2"/>
        <v>-26.217384270493881</v>
      </c>
    </row>
    <row r="43" spans="1:7" x14ac:dyDescent="0.25">
      <c r="A43" s="3"/>
      <c r="B43" s="10" t="s">
        <v>22</v>
      </c>
      <c r="C43" s="16">
        <v>2210</v>
      </c>
      <c r="D43" s="11">
        <f>SUM(D44:D56)</f>
        <v>3026.9</v>
      </c>
      <c r="E43" s="12">
        <v>2892.5</v>
      </c>
      <c r="F43" s="15">
        <f t="shared" si="4"/>
        <v>-134.40000000000009</v>
      </c>
      <c r="G43" s="15">
        <f t="shared" si="2"/>
        <v>-4.4401863292477479</v>
      </c>
    </row>
    <row r="44" spans="1:7" x14ac:dyDescent="0.25">
      <c r="A44" s="3"/>
      <c r="B44" s="21" t="s">
        <v>23</v>
      </c>
      <c r="C44" s="7">
        <v>2211</v>
      </c>
      <c r="D44" s="14">
        <v>0</v>
      </c>
      <c r="E44" s="15">
        <v>0</v>
      </c>
      <c r="F44" s="15">
        <f t="shared" si="4"/>
        <v>0</v>
      </c>
      <c r="G44" s="15">
        <v>0</v>
      </c>
    </row>
    <row r="45" spans="1:7" x14ac:dyDescent="0.25">
      <c r="A45" s="3"/>
      <c r="B45" s="21" t="s">
        <v>24</v>
      </c>
      <c r="C45" s="7">
        <v>2212</v>
      </c>
      <c r="D45" s="14">
        <v>0</v>
      </c>
      <c r="E45" s="15">
        <v>0</v>
      </c>
      <c r="F45" s="15">
        <f t="shared" si="4"/>
        <v>0</v>
      </c>
      <c r="G45" s="15">
        <v>0</v>
      </c>
    </row>
    <row r="46" spans="1:7" x14ac:dyDescent="0.25">
      <c r="A46" s="3"/>
      <c r="B46" s="21" t="s">
        <v>25</v>
      </c>
      <c r="C46" s="7">
        <v>2213</v>
      </c>
      <c r="D46" s="14">
        <v>0</v>
      </c>
      <c r="E46" s="15">
        <v>0</v>
      </c>
      <c r="F46" s="15">
        <f t="shared" si="4"/>
        <v>0</v>
      </c>
      <c r="G46" s="15">
        <v>0</v>
      </c>
    </row>
    <row r="47" spans="1:7" x14ac:dyDescent="0.25">
      <c r="A47" s="3"/>
      <c r="B47" s="21" t="s">
        <v>26</v>
      </c>
      <c r="C47" s="7">
        <v>2214</v>
      </c>
      <c r="D47" s="14">
        <v>698.9</v>
      </c>
      <c r="E47" s="15">
        <v>577.9</v>
      </c>
      <c r="F47" s="15">
        <f t="shared" si="4"/>
        <v>-121</v>
      </c>
      <c r="G47" s="15">
        <f t="shared" si="2"/>
        <v>-17.312920303333811</v>
      </c>
    </row>
    <row r="48" spans="1:7" x14ac:dyDescent="0.25">
      <c r="A48" s="3"/>
      <c r="B48" s="21" t="s">
        <v>27</v>
      </c>
      <c r="C48" s="7">
        <v>2215</v>
      </c>
      <c r="D48" s="14">
        <v>0</v>
      </c>
      <c r="E48" s="15">
        <v>0</v>
      </c>
      <c r="F48" s="15">
        <f t="shared" si="4"/>
        <v>0</v>
      </c>
      <c r="G48" s="15">
        <v>0</v>
      </c>
    </row>
    <row r="49" spans="1:7" x14ac:dyDescent="0.25">
      <c r="A49" s="3"/>
      <c r="B49" s="21" t="s">
        <v>28</v>
      </c>
      <c r="C49" s="7">
        <v>2216</v>
      </c>
      <c r="D49" s="14">
        <v>112.6</v>
      </c>
      <c r="E49" s="15">
        <v>103.5</v>
      </c>
      <c r="F49" s="15">
        <f t="shared" si="4"/>
        <v>-9.0999999999999943</v>
      </c>
      <c r="G49" s="15">
        <f t="shared" si="2"/>
        <v>-8.0817051509769051</v>
      </c>
    </row>
    <row r="50" spans="1:7" x14ac:dyDescent="0.25">
      <c r="A50" s="3"/>
      <c r="B50" s="21" t="s">
        <v>29</v>
      </c>
      <c r="C50" s="7">
        <v>2217</v>
      </c>
      <c r="D50" s="14">
        <v>0</v>
      </c>
      <c r="E50" s="15">
        <v>0</v>
      </c>
      <c r="F50" s="15">
        <f t="shared" si="4"/>
        <v>0</v>
      </c>
      <c r="G50" s="15">
        <v>0</v>
      </c>
    </row>
    <row r="51" spans="1:7" x14ac:dyDescent="0.25">
      <c r="A51" s="3"/>
      <c r="B51" s="21" t="s">
        <v>30</v>
      </c>
      <c r="C51" s="7">
        <v>2218</v>
      </c>
      <c r="D51" s="14">
        <v>790.2</v>
      </c>
      <c r="E51" s="15">
        <v>788</v>
      </c>
      <c r="F51" s="15">
        <f t="shared" si="4"/>
        <v>-2.2000000000000455</v>
      </c>
      <c r="G51" s="15">
        <f t="shared" si="2"/>
        <v>-0.27841052898001084</v>
      </c>
    </row>
    <row r="52" spans="1:7" ht="22.5" x14ac:dyDescent="0.25">
      <c r="A52" s="3"/>
      <c r="B52" s="21" t="s">
        <v>85</v>
      </c>
      <c r="C52" s="7">
        <v>2219</v>
      </c>
      <c r="D52" s="14">
        <v>0</v>
      </c>
      <c r="E52" s="15">
        <v>0</v>
      </c>
      <c r="F52" s="15">
        <v>0</v>
      </c>
      <c r="G52" s="15">
        <v>0</v>
      </c>
    </row>
    <row r="53" spans="1:7" ht="22.5" x14ac:dyDescent="0.25">
      <c r="A53" s="3"/>
      <c r="B53" s="21" t="s">
        <v>40</v>
      </c>
      <c r="C53" s="16">
        <v>2220</v>
      </c>
      <c r="D53" s="11">
        <v>0</v>
      </c>
      <c r="E53" s="15">
        <v>0</v>
      </c>
      <c r="F53" s="12">
        <f t="shared" ref="F53:F60" si="5">D53-E53</f>
        <v>0</v>
      </c>
      <c r="G53" s="12">
        <v>0</v>
      </c>
    </row>
    <row r="54" spans="1:7" x14ac:dyDescent="0.25">
      <c r="A54" s="3"/>
      <c r="B54" s="21" t="s">
        <v>31</v>
      </c>
      <c r="C54" s="7">
        <v>2221</v>
      </c>
      <c r="D54" s="14">
        <v>0</v>
      </c>
      <c r="E54" s="15">
        <v>0</v>
      </c>
      <c r="F54" s="15">
        <v>0</v>
      </c>
      <c r="G54" s="15">
        <v>0</v>
      </c>
    </row>
    <row r="55" spans="1:7" x14ac:dyDescent="0.25">
      <c r="A55" s="3"/>
      <c r="B55" s="21" t="s">
        <v>32</v>
      </c>
      <c r="C55" s="7">
        <v>2222</v>
      </c>
      <c r="D55" s="14">
        <v>1425.2</v>
      </c>
      <c r="E55" s="15">
        <v>1423</v>
      </c>
      <c r="F55" s="15">
        <f>E55-D55</f>
        <v>-2.2000000000000455</v>
      </c>
      <c r="G55" s="15">
        <f>((E55-D55)/D55)*100</f>
        <v>-0.15436429974740706</v>
      </c>
    </row>
    <row r="56" spans="1:7" x14ac:dyDescent="0.25">
      <c r="A56" s="3"/>
      <c r="B56" s="21" t="s">
        <v>33</v>
      </c>
      <c r="C56" s="7">
        <v>2223</v>
      </c>
      <c r="D56" s="14">
        <v>0</v>
      </c>
      <c r="E56" s="15">
        <v>0</v>
      </c>
      <c r="F56" s="15">
        <v>0</v>
      </c>
      <c r="G56" s="15">
        <v>0</v>
      </c>
    </row>
    <row r="57" spans="1:7" x14ac:dyDescent="0.25">
      <c r="A57" s="3"/>
      <c r="B57" s="10" t="s">
        <v>34</v>
      </c>
      <c r="C57" s="16">
        <v>2230</v>
      </c>
      <c r="D57" s="11">
        <f>SUM(D58:D61)</f>
        <v>1300</v>
      </c>
      <c r="E57" s="12">
        <v>300</v>
      </c>
      <c r="F57" s="12">
        <f t="shared" si="5"/>
        <v>1000</v>
      </c>
      <c r="G57" s="12">
        <f>E57/D57*100-100</f>
        <v>-76.92307692307692</v>
      </c>
    </row>
    <row r="58" spans="1:7" x14ac:dyDescent="0.25">
      <c r="A58" s="3"/>
      <c r="B58" s="21" t="s">
        <v>86</v>
      </c>
      <c r="C58" s="7">
        <v>2231</v>
      </c>
      <c r="D58" s="14">
        <v>0</v>
      </c>
      <c r="E58" s="15">
        <v>0</v>
      </c>
      <c r="F58" s="15">
        <v>0</v>
      </c>
      <c r="G58" s="15">
        <v>0</v>
      </c>
    </row>
    <row r="59" spans="1:7" x14ac:dyDescent="0.25">
      <c r="A59" s="3"/>
      <c r="B59" s="21" t="s">
        <v>36</v>
      </c>
      <c r="C59" s="7">
        <v>2232</v>
      </c>
      <c r="D59" s="14">
        <v>0</v>
      </c>
      <c r="E59" s="15">
        <v>0</v>
      </c>
      <c r="F59" s="15">
        <f t="shared" si="5"/>
        <v>0</v>
      </c>
      <c r="G59" s="15">
        <v>0</v>
      </c>
    </row>
    <row r="60" spans="1:7" x14ac:dyDescent="0.25">
      <c r="A60" s="3"/>
      <c r="B60" s="21" t="s">
        <v>37</v>
      </c>
      <c r="C60" s="7">
        <v>2233</v>
      </c>
      <c r="D60" s="14">
        <v>1300</v>
      </c>
      <c r="E60" s="12">
        <v>300</v>
      </c>
      <c r="F60" s="15">
        <f t="shared" si="5"/>
        <v>1000</v>
      </c>
      <c r="G60" s="15">
        <f>E60/D60*100-100</f>
        <v>-76.92307692307692</v>
      </c>
    </row>
    <row r="61" spans="1:7" x14ac:dyDescent="0.25">
      <c r="A61" s="3"/>
      <c r="B61" s="21" t="s">
        <v>38</v>
      </c>
      <c r="C61" s="7">
        <v>2234</v>
      </c>
      <c r="D61" s="14">
        <v>0</v>
      </c>
      <c r="E61" s="15">
        <v>0</v>
      </c>
      <c r="F61" s="15">
        <v>0</v>
      </c>
      <c r="G61" s="15">
        <v>0</v>
      </c>
    </row>
    <row r="62" spans="1:7" x14ac:dyDescent="0.25">
      <c r="A62" s="3"/>
      <c r="B62" s="10" t="s">
        <v>87</v>
      </c>
      <c r="C62" s="16">
        <v>2300</v>
      </c>
      <c r="D62" s="11">
        <v>0</v>
      </c>
      <c r="E62" s="12">
        <v>0</v>
      </c>
      <c r="F62" s="12">
        <v>0</v>
      </c>
      <c r="G62" s="12">
        <v>0</v>
      </c>
    </row>
    <row r="63" spans="1:7" x14ac:dyDescent="0.25">
      <c r="A63" s="3"/>
      <c r="B63" s="10" t="s">
        <v>22</v>
      </c>
      <c r="C63" s="16">
        <v>2310</v>
      </c>
      <c r="D63" s="11">
        <v>0</v>
      </c>
      <c r="E63" s="12">
        <v>0</v>
      </c>
      <c r="F63" s="12">
        <v>0</v>
      </c>
      <c r="G63" s="12">
        <v>0</v>
      </c>
    </row>
    <row r="64" spans="1:7" x14ac:dyDescent="0.25">
      <c r="A64" s="3"/>
      <c r="B64" s="21" t="s">
        <v>23</v>
      </c>
      <c r="C64" s="7">
        <v>2311</v>
      </c>
      <c r="D64" s="14">
        <v>0</v>
      </c>
      <c r="E64" s="15">
        <v>0</v>
      </c>
      <c r="F64" s="15">
        <v>0</v>
      </c>
      <c r="G64" s="15">
        <v>0</v>
      </c>
    </row>
    <row r="65" spans="1:7" x14ac:dyDescent="0.25">
      <c r="A65" s="3"/>
      <c r="B65" s="21" t="s">
        <v>24</v>
      </c>
      <c r="C65" s="7">
        <v>2312</v>
      </c>
      <c r="D65" s="14">
        <v>0</v>
      </c>
      <c r="E65" s="15">
        <v>0</v>
      </c>
      <c r="F65" s="15">
        <v>0</v>
      </c>
      <c r="G65" s="15">
        <v>0</v>
      </c>
    </row>
    <row r="66" spans="1:7" x14ac:dyDescent="0.25">
      <c r="A66" s="3"/>
      <c r="B66" s="21" t="s">
        <v>25</v>
      </c>
      <c r="C66" s="7">
        <v>2313</v>
      </c>
      <c r="D66" s="14">
        <v>0</v>
      </c>
      <c r="E66" s="15">
        <v>0</v>
      </c>
      <c r="F66" s="15">
        <v>0</v>
      </c>
      <c r="G66" s="15">
        <v>0</v>
      </c>
    </row>
    <row r="67" spans="1:7" x14ac:dyDescent="0.25">
      <c r="A67" s="3"/>
      <c r="B67" s="21" t="s">
        <v>26</v>
      </c>
      <c r="C67" s="7">
        <v>2314</v>
      </c>
      <c r="D67" s="14">
        <v>0</v>
      </c>
      <c r="E67" s="15">
        <v>0</v>
      </c>
      <c r="F67" s="15">
        <v>0</v>
      </c>
      <c r="G67" s="15">
        <v>0</v>
      </c>
    </row>
    <row r="68" spans="1:7" x14ac:dyDescent="0.25">
      <c r="A68" s="3"/>
      <c r="B68" s="21" t="s">
        <v>27</v>
      </c>
      <c r="C68" s="7">
        <v>2315</v>
      </c>
      <c r="D68" s="14">
        <v>0</v>
      </c>
      <c r="E68" s="15">
        <v>0</v>
      </c>
      <c r="F68" s="15">
        <v>0</v>
      </c>
      <c r="G68" s="15">
        <v>0</v>
      </c>
    </row>
    <row r="69" spans="1:7" x14ac:dyDescent="0.25">
      <c r="A69" s="3"/>
      <c r="B69" s="21" t="s">
        <v>28</v>
      </c>
      <c r="C69" s="7">
        <v>2316</v>
      </c>
      <c r="D69" s="14">
        <v>0</v>
      </c>
      <c r="E69" s="15">
        <v>0</v>
      </c>
      <c r="F69" s="15">
        <v>0</v>
      </c>
      <c r="G69" s="15">
        <v>0</v>
      </c>
    </row>
    <row r="70" spans="1:7" x14ac:dyDescent="0.25">
      <c r="A70" s="3"/>
      <c r="B70" s="21" t="s">
        <v>29</v>
      </c>
      <c r="C70" s="7">
        <v>2317</v>
      </c>
      <c r="D70" s="14">
        <v>0</v>
      </c>
      <c r="E70" s="15">
        <v>0</v>
      </c>
      <c r="F70" s="15">
        <v>0</v>
      </c>
      <c r="G70" s="15">
        <v>0</v>
      </c>
    </row>
    <row r="71" spans="1:7" x14ac:dyDescent="0.25">
      <c r="A71" s="3"/>
      <c r="B71" s="21" t="s">
        <v>30</v>
      </c>
      <c r="C71" s="7">
        <v>2318</v>
      </c>
      <c r="D71" s="14">
        <v>0</v>
      </c>
      <c r="E71" s="15">
        <v>0</v>
      </c>
      <c r="F71" s="15">
        <v>0</v>
      </c>
      <c r="G71" s="15">
        <v>0</v>
      </c>
    </row>
    <row r="72" spans="1:7" ht="22.5" x14ac:dyDescent="0.25">
      <c r="A72" s="3"/>
      <c r="B72" s="21" t="s">
        <v>85</v>
      </c>
      <c r="C72" s="7">
        <v>2319</v>
      </c>
      <c r="D72" s="14">
        <v>0</v>
      </c>
      <c r="E72" s="15">
        <v>0</v>
      </c>
      <c r="F72" s="15">
        <v>0</v>
      </c>
      <c r="G72" s="15">
        <v>0</v>
      </c>
    </row>
    <row r="73" spans="1:7" ht="22.5" x14ac:dyDescent="0.25">
      <c r="A73" s="3"/>
      <c r="B73" s="21" t="s">
        <v>40</v>
      </c>
      <c r="C73" s="7">
        <v>2320</v>
      </c>
      <c r="D73" s="14">
        <v>0</v>
      </c>
      <c r="E73" s="15">
        <v>0</v>
      </c>
      <c r="F73" s="15">
        <v>0</v>
      </c>
      <c r="G73" s="15">
        <v>0</v>
      </c>
    </row>
    <row r="74" spans="1:7" x14ac:dyDescent="0.25">
      <c r="A74" s="3"/>
      <c r="B74" s="21" t="s">
        <v>31</v>
      </c>
      <c r="C74" s="7">
        <v>2321</v>
      </c>
      <c r="D74" s="14">
        <v>0</v>
      </c>
      <c r="E74" s="15">
        <v>0</v>
      </c>
      <c r="F74" s="15">
        <v>0</v>
      </c>
      <c r="G74" s="15">
        <v>0</v>
      </c>
    </row>
    <row r="75" spans="1:7" x14ac:dyDescent="0.25">
      <c r="A75" s="3"/>
      <c r="B75" s="21" t="s">
        <v>32</v>
      </c>
      <c r="C75" s="7">
        <v>2322</v>
      </c>
      <c r="D75" s="14">
        <v>0</v>
      </c>
      <c r="E75" s="15">
        <v>0</v>
      </c>
      <c r="F75" s="15">
        <v>0</v>
      </c>
      <c r="G75" s="15">
        <v>0</v>
      </c>
    </row>
    <row r="76" spans="1:7" x14ac:dyDescent="0.25">
      <c r="A76" s="3"/>
      <c r="B76" s="23" t="s">
        <v>33</v>
      </c>
      <c r="C76" s="7">
        <v>2323</v>
      </c>
      <c r="D76" s="14">
        <v>0</v>
      </c>
      <c r="E76" s="15">
        <v>0</v>
      </c>
      <c r="F76" s="15">
        <v>0</v>
      </c>
      <c r="G76" s="15">
        <v>0</v>
      </c>
    </row>
    <row r="77" spans="1:7" x14ac:dyDescent="0.25">
      <c r="A77" s="3"/>
      <c r="B77" s="10" t="s">
        <v>34</v>
      </c>
      <c r="C77" s="16">
        <v>2330</v>
      </c>
      <c r="D77" s="11">
        <v>0</v>
      </c>
      <c r="E77" s="12">
        <v>0</v>
      </c>
      <c r="F77" s="12">
        <v>0</v>
      </c>
      <c r="G77" s="12">
        <v>0</v>
      </c>
    </row>
    <row r="78" spans="1:7" x14ac:dyDescent="0.25">
      <c r="A78" s="3"/>
      <c r="B78" s="21" t="s">
        <v>35</v>
      </c>
      <c r="C78" s="7">
        <v>2331</v>
      </c>
      <c r="D78" s="14">
        <v>0</v>
      </c>
      <c r="E78" s="15">
        <v>0</v>
      </c>
      <c r="F78" s="15">
        <v>0</v>
      </c>
      <c r="G78" s="15">
        <v>0</v>
      </c>
    </row>
    <row r="79" spans="1:7" x14ac:dyDescent="0.25">
      <c r="A79" s="3"/>
      <c r="B79" s="21" t="s">
        <v>36</v>
      </c>
      <c r="C79" s="7">
        <v>2332</v>
      </c>
      <c r="D79" s="14">
        <v>0</v>
      </c>
      <c r="E79" s="15">
        <v>0</v>
      </c>
      <c r="F79" s="15">
        <v>0</v>
      </c>
      <c r="G79" s="15">
        <v>0</v>
      </c>
    </row>
    <row r="80" spans="1:7" x14ac:dyDescent="0.25">
      <c r="A80" s="3"/>
      <c r="B80" s="21" t="s">
        <v>37</v>
      </c>
      <c r="C80" s="7">
        <v>2333</v>
      </c>
      <c r="D80" s="14">
        <v>0</v>
      </c>
      <c r="E80" s="15">
        <v>0</v>
      </c>
      <c r="F80" s="15">
        <v>0</v>
      </c>
      <c r="G80" s="15">
        <v>0</v>
      </c>
    </row>
    <row r="81" spans="1:7" x14ac:dyDescent="0.25">
      <c r="A81" s="3"/>
      <c r="B81" s="21" t="s">
        <v>38</v>
      </c>
      <c r="C81" s="7">
        <v>2334</v>
      </c>
      <c r="D81" s="14">
        <v>0</v>
      </c>
      <c r="E81" s="15">
        <v>0</v>
      </c>
      <c r="F81" s="15">
        <v>0</v>
      </c>
      <c r="G81" s="15">
        <v>0</v>
      </c>
    </row>
    <row r="82" spans="1:7" x14ac:dyDescent="0.25">
      <c r="A82" s="3"/>
      <c r="B82" s="10" t="s">
        <v>41</v>
      </c>
      <c r="C82" s="16">
        <v>2400</v>
      </c>
      <c r="D82" s="11">
        <f>D83+D93+D97</f>
        <v>607.6</v>
      </c>
      <c r="E82" s="12">
        <v>5778.6</v>
      </c>
      <c r="F82" s="12">
        <f>E82-D82</f>
        <v>5171</v>
      </c>
      <c r="G82" s="12">
        <f>E82-D82/D82*100</f>
        <v>5678.6</v>
      </c>
    </row>
    <row r="83" spans="1:7" x14ac:dyDescent="0.25">
      <c r="A83" s="3"/>
      <c r="B83" s="10" t="s">
        <v>22</v>
      </c>
      <c r="C83" s="16">
        <v>2410</v>
      </c>
      <c r="D83" s="11">
        <f>SUM(D84:D92)</f>
        <v>607.6</v>
      </c>
      <c r="E83" s="12">
        <v>5778.6</v>
      </c>
      <c r="F83" s="12">
        <f>E83-D83</f>
        <v>5171</v>
      </c>
      <c r="G83" s="12">
        <f t="shared" ref="G83" si="6">E83-D83/D83*100</f>
        <v>5678.6</v>
      </c>
    </row>
    <row r="84" spans="1:7" x14ac:dyDescent="0.25">
      <c r="A84" s="3"/>
      <c r="B84" s="21" t="s">
        <v>23</v>
      </c>
      <c r="C84" s="7">
        <v>2411</v>
      </c>
      <c r="D84" s="14">
        <v>498</v>
      </c>
      <c r="E84" s="15">
        <v>149.19999999999999</v>
      </c>
      <c r="F84" s="15">
        <f>E84-D84</f>
        <v>-348.8</v>
      </c>
      <c r="G84" s="15">
        <f>(E84-D84)/D84*100</f>
        <v>-70.040160642570285</v>
      </c>
    </row>
    <row r="85" spans="1:7" x14ac:dyDescent="0.25">
      <c r="A85" s="3"/>
      <c r="B85" s="21" t="s">
        <v>24</v>
      </c>
      <c r="C85" s="7">
        <v>2412</v>
      </c>
      <c r="D85" s="14">
        <v>109.6</v>
      </c>
      <c r="E85" s="15">
        <v>32.799999999999997</v>
      </c>
      <c r="F85" s="15">
        <f t="shared" ref="F85:F87" si="7">E85-D85</f>
        <v>-76.8</v>
      </c>
      <c r="G85" s="15">
        <f>(E85-D85)/D85*100</f>
        <v>-70.072992700729927</v>
      </c>
    </row>
    <row r="86" spans="1:7" x14ac:dyDescent="0.25">
      <c r="A86" s="3"/>
      <c r="B86" s="21" t="s">
        <v>25</v>
      </c>
      <c r="C86" s="7">
        <v>2413</v>
      </c>
      <c r="D86" s="14">
        <v>0</v>
      </c>
      <c r="E86" s="15">
        <v>0</v>
      </c>
      <c r="F86" s="15">
        <f t="shared" si="7"/>
        <v>0</v>
      </c>
      <c r="G86" s="15">
        <v>0</v>
      </c>
    </row>
    <row r="87" spans="1:7" x14ac:dyDescent="0.25">
      <c r="A87" s="3"/>
      <c r="B87" s="21" t="s">
        <v>26</v>
      </c>
      <c r="C87" s="7">
        <v>2414</v>
      </c>
      <c r="D87" s="14">
        <v>0</v>
      </c>
      <c r="E87" s="15">
        <v>5596.6</v>
      </c>
      <c r="F87" s="15">
        <f t="shared" si="7"/>
        <v>5596.6</v>
      </c>
      <c r="G87" s="15">
        <f>D87/E87*100</f>
        <v>0</v>
      </c>
    </row>
    <row r="88" spans="1:7" x14ac:dyDescent="0.25">
      <c r="A88" s="3"/>
      <c r="B88" s="21" t="s">
        <v>27</v>
      </c>
      <c r="C88" s="7">
        <v>2415</v>
      </c>
      <c r="D88" s="14">
        <v>0</v>
      </c>
      <c r="E88" s="15">
        <v>0</v>
      </c>
      <c r="F88" s="15">
        <f t="shared" ref="F88:F101" si="8">D88-E88</f>
        <v>0</v>
      </c>
      <c r="G88" s="15">
        <v>0</v>
      </c>
    </row>
    <row r="89" spans="1:7" x14ac:dyDescent="0.25">
      <c r="A89" s="3"/>
      <c r="B89" s="21" t="s">
        <v>28</v>
      </c>
      <c r="C89" s="7">
        <v>2416</v>
      </c>
      <c r="D89" s="14">
        <v>0</v>
      </c>
      <c r="E89" s="15">
        <v>0</v>
      </c>
      <c r="F89" s="15">
        <f t="shared" si="8"/>
        <v>0</v>
      </c>
      <c r="G89" s="15">
        <v>0</v>
      </c>
    </row>
    <row r="90" spans="1:7" x14ac:dyDescent="0.25">
      <c r="A90" s="3"/>
      <c r="B90" s="21" t="s">
        <v>29</v>
      </c>
      <c r="C90" s="7">
        <v>2417</v>
      </c>
      <c r="D90" s="14">
        <v>0</v>
      </c>
      <c r="E90" s="15">
        <v>0</v>
      </c>
      <c r="F90" s="15">
        <f t="shared" si="8"/>
        <v>0</v>
      </c>
      <c r="G90" s="15">
        <v>0</v>
      </c>
    </row>
    <row r="91" spans="1:7" x14ac:dyDescent="0.25">
      <c r="A91" s="3"/>
      <c r="B91" s="21" t="s">
        <v>30</v>
      </c>
      <c r="C91" s="7">
        <v>2418</v>
      </c>
      <c r="D91" s="14">
        <v>0</v>
      </c>
      <c r="E91" s="15">
        <v>0</v>
      </c>
      <c r="F91" s="15">
        <f t="shared" si="8"/>
        <v>0</v>
      </c>
      <c r="G91" s="15">
        <v>0</v>
      </c>
    </row>
    <row r="92" spans="1:7" ht="22.5" x14ac:dyDescent="0.25">
      <c r="A92" s="3"/>
      <c r="B92" s="21" t="s">
        <v>85</v>
      </c>
      <c r="C92" s="7">
        <v>2419</v>
      </c>
      <c r="D92" s="14">
        <v>0</v>
      </c>
      <c r="E92" s="15">
        <v>0</v>
      </c>
      <c r="F92" s="15">
        <f t="shared" si="8"/>
        <v>0</v>
      </c>
      <c r="G92" s="15">
        <v>0</v>
      </c>
    </row>
    <row r="93" spans="1:7" ht="22.5" x14ac:dyDescent="0.25">
      <c r="A93" s="3"/>
      <c r="B93" s="21" t="s">
        <v>40</v>
      </c>
      <c r="C93" s="16">
        <v>2420</v>
      </c>
      <c r="D93" s="11">
        <v>0</v>
      </c>
      <c r="E93" s="12">
        <v>0</v>
      </c>
      <c r="F93" s="12">
        <f t="shared" si="8"/>
        <v>0</v>
      </c>
      <c r="G93" s="12">
        <v>0</v>
      </c>
    </row>
    <row r="94" spans="1:7" x14ac:dyDescent="0.25">
      <c r="A94" s="3"/>
      <c r="B94" s="21" t="s">
        <v>31</v>
      </c>
      <c r="C94" s="7">
        <v>2421</v>
      </c>
      <c r="D94" s="14">
        <v>0</v>
      </c>
      <c r="E94" s="15">
        <v>0</v>
      </c>
      <c r="F94" s="15">
        <f t="shared" si="8"/>
        <v>0</v>
      </c>
      <c r="G94" s="15">
        <v>0</v>
      </c>
    </row>
    <row r="95" spans="1:7" x14ac:dyDescent="0.25">
      <c r="A95" s="3"/>
      <c r="B95" s="21" t="s">
        <v>32</v>
      </c>
      <c r="C95" s="7">
        <v>2422</v>
      </c>
      <c r="D95" s="14">
        <v>0</v>
      </c>
      <c r="E95" s="15">
        <v>0</v>
      </c>
      <c r="F95" s="15">
        <f t="shared" si="8"/>
        <v>0</v>
      </c>
      <c r="G95" s="15">
        <v>0</v>
      </c>
    </row>
    <row r="96" spans="1:7" x14ac:dyDescent="0.25">
      <c r="A96" s="3"/>
      <c r="B96" s="21" t="s">
        <v>33</v>
      </c>
      <c r="C96" s="7">
        <v>2423</v>
      </c>
      <c r="D96" s="14">
        <v>0</v>
      </c>
      <c r="E96" s="15">
        <v>0</v>
      </c>
      <c r="F96" s="15">
        <f t="shared" si="8"/>
        <v>0</v>
      </c>
      <c r="G96" s="15">
        <v>0</v>
      </c>
    </row>
    <row r="97" spans="1:7" x14ac:dyDescent="0.25">
      <c r="A97" s="3"/>
      <c r="B97" s="10" t="s">
        <v>34</v>
      </c>
      <c r="C97" s="16">
        <v>2430</v>
      </c>
      <c r="D97" s="11">
        <v>0</v>
      </c>
      <c r="E97" s="12">
        <v>0</v>
      </c>
      <c r="F97" s="12">
        <f t="shared" si="8"/>
        <v>0</v>
      </c>
      <c r="G97" s="12">
        <v>0</v>
      </c>
    </row>
    <row r="98" spans="1:7" x14ac:dyDescent="0.25">
      <c r="A98" s="3"/>
      <c r="B98" s="21" t="s">
        <v>35</v>
      </c>
      <c r="C98" s="7">
        <v>2431</v>
      </c>
      <c r="D98" s="14">
        <v>0</v>
      </c>
      <c r="E98" s="15">
        <v>0</v>
      </c>
      <c r="F98" s="15">
        <f t="shared" si="8"/>
        <v>0</v>
      </c>
      <c r="G98" s="15">
        <v>0</v>
      </c>
    </row>
    <row r="99" spans="1:7" x14ac:dyDescent="0.25">
      <c r="A99" s="3"/>
      <c r="B99" s="21" t="s">
        <v>36</v>
      </c>
      <c r="C99" s="7">
        <v>2432</v>
      </c>
      <c r="D99" s="14">
        <v>0</v>
      </c>
      <c r="E99" s="15">
        <v>0</v>
      </c>
      <c r="F99" s="15">
        <f t="shared" si="8"/>
        <v>0</v>
      </c>
      <c r="G99" s="15">
        <v>0</v>
      </c>
    </row>
    <row r="100" spans="1:7" x14ac:dyDescent="0.25">
      <c r="A100" s="3"/>
      <c r="B100" s="21" t="s">
        <v>37</v>
      </c>
      <c r="C100" s="7">
        <v>2433</v>
      </c>
      <c r="D100" s="14">
        <v>0</v>
      </c>
      <c r="E100" s="15">
        <v>0</v>
      </c>
      <c r="F100" s="15">
        <f t="shared" si="8"/>
        <v>0</v>
      </c>
      <c r="G100" s="15">
        <v>0</v>
      </c>
    </row>
    <row r="101" spans="1:7" x14ac:dyDescent="0.25">
      <c r="A101" s="3"/>
      <c r="B101" s="21" t="s">
        <v>38</v>
      </c>
      <c r="C101" s="7">
        <v>2434</v>
      </c>
      <c r="D101" s="14">
        <v>0</v>
      </c>
      <c r="E101" s="15">
        <v>0</v>
      </c>
      <c r="F101" s="15">
        <f t="shared" si="8"/>
        <v>0</v>
      </c>
      <c r="G101" s="15">
        <v>0</v>
      </c>
    </row>
    <row r="102" spans="1:7" x14ac:dyDescent="0.25">
      <c r="A102" s="3"/>
      <c r="B102" s="10" t="s">
        <v>42</v>
      </c>
      <c r="C102" s="16">
        <v>2500</v>
      </c>
      <c r="D102" s="11">
        <f>D21+D42+D62+D82</f>
        <v>35919</v>
      </c>
      <c r="E102" s="12">
        <f>E21+E42+E62+E82</f>
        <v>37630</v>
      </c>
      <c r="F102" s="12">
        <f>E102-D102</f>
        <v>1711</v>
      </c>
      <c r="G102" s="12">
        <f>((E102-D102)/D102)*100</f>
        <v>4.7634956429744708</v>
      </c>
    </row>
    <row r="103" spans="1:7" x14ac:dyDescent="0.25">
      <c r="A103" s="3" t="s">
        <v>43</v>
      </c>
      <c r="B103" s="49"/>
      <c r="C103" s="49"/>
      <c r="D103" s="49"/>
      <c r="E103" s="49"/>
      <c r="F103" s="49"/>
      <c r="G103" s="49"/>
    </row>
    <row r="104" spans="1:7" x14ac:dyDescent="0.25">
      <c r="A104" s="3"/>
      <c r="B104" s="10" t="s">
        <v>44</v>
      </c>
      <c r="C104" s="16">
        <v>3000</v>
      </c>
      <c r="D104" s="11">
        <f>SUM(D105:D106)</f>
        <v>0</v>
      </c>
      <c r="E104" s="11">
        <v>1421.2</v>
      </c>
      <c r="F104" s="12">
        <f>E104-D104</f>
        <v>1421.2</v>
      </c>
      <c r="G104" s="12">
        <v>0</v>
      </c>
    </row>
    <row r="105" spans="1:7" x14ac:dyDescent="0.25">
      <c r="A105" s="3"/>
      <c r="B105" s="21" t="s">
        <v>45</v>
      </c>
      <c r="C105" s="7">
        <v>3100</v>
      </c>
      <c r="D105" s="14">
        <v>0</v>
      </c>
      <c r="E105" s="14">
        <v>0</v>
      </c>
      <c r="F105" s="15">
        <f>E105-D105</f>
        <v>0</v>
      </c>
      <c r="G105" s="15">
        <v>0</v>
      </c>
    </row>
    <row r="106" spans="1:7" x14ac:dyDescent="0.25">
      <c r="A106" s="3"/>
      <c r="B106" s="21" t="s">
        <v>46</v>
      </c>
      <c r="C106" s="7">
        <v>3200</v>
      </c>
      <c r="D106" s="14">
        <v>0</v>
      </c>
      <c r="E106" s="15">
        <v>0</v>
      </c>
      <c r="F106" s="15">
        <v>0</v>
      </c>
      <c r="G106" s="15">
        <v>0</v>
      </c>
    </row>
    <row r="107" spans="1:7" x14ac:dyDescent="0.25">
      <c r="A107" s="3"/>
      <c r="B107" s="24" t="s">
        <v>47</v>
      </c>
      <c r="C107" s="24"/>
      <c r="D107" s="24"/>
      <c r="E107" s="24"/>
      <c r="F107" s="24"/>
      <c r="G107" s="24"/>
    </row>
    <row r="108" spans="1:7" x14ac:dyDescent="0.25">
      <c r="A108" s="3"/>
      <c r="B108" s="25" t="s">
        <v>48</v>
      </c>
      <c r="C108" s="8">
        <v>4110</v>
      </c>
      <c r="D108" s="14">
        <v>3919.3</v>
      </c>
      <c r="E108" s="26">
        <v>7687.3</v>
      </c>
      <c r="F108" s="14">
        <f>E108-D108</f>
        <v>3768</v>
      </c>
      <c r="G108" s="14">
        <f>((E108-D108)/D108)*100</f>
        <v>96.139616768300456</v>
      </c>
    </row>
    <row r="109" spans="1:7" x14ac:dyDescent="0.25">
      <c r="A109" s="3"/>
      <c r="B109" s="25" t="s">
        <v>49</v>
      </c>
      <c r="C109" s="8">
        <v>4120</v>
      </c>
      <c r="D109" s="14">
        <v>23616.5</v>
      </c>
      <c r="E109" s="26">
        <v>21427.7</v>
      </c>
      <c r="F109" s="14">
        <f t="shared" ref="F109:F113" si="9">E109-D109</f>
        <v>-2188.7999999999993</v>
      </c>
      <c r="G109" s="14">
        <f t="shared" ref="G109:G112" si="10">((E109-D109)/D109)*100</f>
        <v>-9.2680964579848801</v>
      </c>
    </row>
    <row r="110" spans="1:7" x14ac:dyDescent="0.25">
      <c r="A110" s="3"/>
      <c r="B110" s="25" t="s">
        <v>50</v>
      </c>
      <c r="C110" s="8">
        <v>4130</v>
      </c>
      <c r="D110" s="14">
        <v>5061.3999999999996</v>
      </c>
      <c r="E110" s="26">
        <v>4621.7</v>
      </c>
      <c r="F110" s="14">
        <f t="shared" si="9"/>
        <v>-439.69999999999982</v>
      </c>
      <c r="G110" s="14">
        <f t="shared" si="10"/>
        <v>-8.6873197139131442</v>
      </c>
    </row>
    <row r="111" spans="1:7" x14ac:dyDescent="0.25">
      <c r="A111" s="3"/>
      <c r="B111" s="25" t="s">
        <v>51</v>
      </c>
      <c r="C111" s="8">
        <v>4140</v>
      </c>
      <c r="D111" s="14">
        <v>46.8</v>
      </c>
      <c r="E111" s="26">
        <v>612</v>
      </c>
      <c r="F111" s="14">
        <f t="shared" si="9"/>
        <v>565.20000000000005</v>
      </c>
      <c r="G111" s="14">
        <f t="shared" si="10"/>
        <v>1207.6923076923078</v>
      </c>
    </row>
    <row r="112" spans="1:7" x14ac:dyDescent="0.25">
      <c r="A112" s="3"/>
      <c r="B112" s="25" t="s">
        <v>52</v>
      </c>
      <c r="C112" s="8">
        <v>4150</v>
      </c>
      <c r="D112" s="14">
        <v>2854.4</v>
      </c>
      <c r="E112" s="26">
        <v>2680.8</v>
      </c>
      <c r="F112" s="14">
        <f t="shared" si="9"/>
        <v>-173.59999999999991</v>
      </c>
      <c r="G112" s="14">
        <f t="shared" si="10"/>
        <v>-6.0818385650224185</v>
      </c>
    </row>
    <row r="113" spans="1:7" x14ac:dyDescent="0.25">
      <c r="A113" s="3"/>
      <c r="B113" s="27" t="s">
        <v>53</v>
      </c>
      <c r="C113" s="28">
        <v>4200</v>
      </c>
      <c r="D113" s="11">
        <f>SUM(D108:D112)</f>
        <v>35498.399999999994</v>
      </c>
      <c r="E113" s="11">
        <f>SUM(E108:E112)</f>
        <v>37029.5</v>
      </c>
      <c r="F113" s="11">
        <f t="shared" si="9"/>
        <v>1531.1000000000058</v>
      </c>
      <c r="G113" s="14">
        <f>((E113-D113)/D113)*100</f>
        <v>4.3131521420683914</v>
      </c>
    </row>
    <row r="114" spans="1:7" x14ac:dyDescent="0.25">
      <c r="A114" s="3"/>
      <c r="B114" s="29" t="s">
        <v>54</v>
      </c>
      <c r="C114" s="29"/>
      <c r="D114" s="29"/>
      <c r="E114" s="29"/>
      <c r="F114" s="29"/>
      <c r="G114" s="29"/>
    </row>
    <row r="115" spans="1:7" x14ac:dyDescent="0.25">
      <c r="A115" s="3"/>
      <c r="B115" s="30" t="s">
        <v>55</v>
      </c>
      <c r="C115" s="8">
        <v>5110</v>
      </c>
      <c r="D115" s="14">
        <v>0</v>
      </c>
      <c r="E115" s="14">
        <v>0.2</v>
      </c>
      <c r="F115" s="14">
        <v>0</v>
      </c>
      <c r="G115" s="14">
        <v>0</v>
      </c>
    </row>
    <row r="116" spans="1:7" x14ac:dyDescent="0.25">
      <c r="A116" s="3"/>
      <c r="B116" s="30" t="s">
        <v>56</v>
      </c>
      <c r="C116" s="8">
        <v>5120</v>
      </c>
      <c r="D116" s="14">
        <v>355</v>
      </c>
      <c r="E116" s="14">
        <v>330.6</v>
      </c>
      <c r="F116" s="14">
        <f>E116-D116</f>
        <v>-24.399999999999977</v>
      </c>
      <c r="G116" s="14">
        <f>((E116-D116)/D116)*100</f>
        <v>-6.8732394366197118</v>
      </c>
    </row>
    <row r="117" spans="1:7" x14ac:dyDescent="0.25">
      <c r="A117" s="3"/>
      <c r="B117" s="30" t="s">
        <v>57</v>
      </c>
      <c r="C117" s="8">
        <v>5130</v>
      </c>
      <c r="D117" s="14">
        <v>0</v>
      </c>
      <c r="E117" s="14">
        <v>0</v>
      </c>
      <c r="F117" s="14">
        <f t="shared" ref="F117:F121" si="11">E117-D117</f>
        <v>0</v>
      </c>
      <c r="G117" s="14">
        <v>0</v>
      </c>
    </row>
    <row r="118" spans="1:7" x14ac:dyDescent="0.25">
      <c r="A118" s="3"/>
      <c r="B118" s="30" t="s">
        <v>58</v>
      </c>
      <c r="C118" s="8">
        <v>5140</v>
      </c>
      <c r="D118" s="14">
        <v>0</v>
      </c>
      <c r="E118" s="14">
        <v>2071.1</v>
      </c>
      <c r="F118" s="14">
        <f t="shared" si="11"/>
        <v>2071.1</v>
      </c>
      <c r="G118" s="14">
        <v>0</v>
      </c>
    </row>
    <row r="119" spans="1:7" ht="15.75" customHeight="1" x14ac:dyDescent="0.25">
      <c r="A119" s="3"/>
      <c r="B119" s="30" t="s">
        <v>59</v>
      </c>
      <c r="C119" s="8">
        <v>5150</v>
      </c>
      <c r="D119" s="14">
        <v>5061.3999999999996</v>
      </c>
      <c r="E119" s="14">
        <v>4621.7</v>
      </c>
      <c r="F119" s="14">
        <f t="shared" si="11"/>
        <v>-439.69999999999982</v>
      </c>
      <c r="G119" s="14">
        <f t="shared" ref="G119:G121" si="12">((E119-D119)/D119)*100</f>
        <v>-8.6873197139131442</v>
      </c>
    </row>
    <row r="120" spans="1:7" x14ac:dyDescent="0.25">
      <c r="A120" s="3"/>
      <c r="B120" s="30" t="s">
        <v>88</v>
      </c>
      <c r="C120" s="8">
        <v>5160</v>
      </c>
      <c r="D120" s="14">
        <v>4251.5</v>
      </c>
      <c r="E120" s="14">
        <v>1986.6</v>
      </c>
      <c r="F120" s="14">
        <f t="shared" si="11"/>
        <v>-2264.9</v>
      </c>
      <c r="G120" s="14">
        <f t="shared" si="12"/>
        <v>-53.272962483829232</v>
      </c>
    </row>
    <row r="121" spans="1:7" x14ac:dyDescent="0.25">
      <c r="A121" s="3"/>
      <c r="B121" s="31" t="s">
        <v>60</v>
      </c>
      <c r="C121" s="28">
        <v>5200</v>
      </c>
      <c r="D121" s="11">
        <f>SUM(D115:D120)</f>
        <v>9667.9</v>
      </c>
      <c r="E121" s="11">
        <f>SUM(E115:E120)</f>
        <v>9010.2000000000007</v>
      </c>
      <c r="F121" s="11">
        <f t="shared" si="11"/>
        <v>-657.69999999999891</v>
      </c>
      <c r="G121" s="14">
        <f t="shared" si="12"/>
        <v>-6.8029251440333365</v>
      </c>
    </row>
    <row r="122" spans="1:7" x14ac:dyDescent="0.25">
      <c r="A122" s="3"/>
      <c r="B122" s="32" t="s">
        <v>61</v>
      </c>
      <c r="C122" s="32"/>
      <c r="D122" s="32"/>
      <c r="E122" s="32"/>
      <c r="F122" s="32"/>
      <c r="G122" s="32"/>
    </row>
    <row r="123" spans="1:7" x14ac:dyDescent="0.25">
      <c r="A123" s="3"/>
      <c r="B123" s="30" t="s">
        <v>62</v>
      </c>
      <c r="C123" s="8">
        <v>6110</v>
      </c>
      <c r="D123" s="14">
        <v>0</v>
      </c>
      <c r="E123" s="33">
        <v>374.4</v>
      </c>
      <c r="F123" s="14">
        <f>E123-D123</f>
        <v>374.4</v>
      </c>
      <c r="G123" s="14">
        <v>0</v>
      </c>
    </row>
    <row r="124" spans="1:7" x14ac:dyDescent="0.25">
      <c r="A124" s="3"/>
      <c r="B124" s="30" t="s">
        <v>63</v>
      </c>
      <c r="C124" s="8">
        <v>6120</v>
      </c>
      <c r="D124" s="14">
        <v>0</v>
      </c>
      <c r="E124" s="33">
        <v>7481.9</v>
      </c>
      <c r="F124" s="14">
        <f t="shared" ref="F124:F129" si="13">E124-D124</f>
        <v>7481.9</v>
      </c>
      <c r="G124" s="14">
        <v>0</v>
      </c>
    </row>
    <row r="125" spans="1:7" x14ac:dyDescent="0.25">
      <c r="A125" s="3"/>
      <c r="B125" s="30" t="s">
        <v>64</v>
      </c>
      <c r="C125" s="8">
        <v>6100</v>
      </c>
      <c r="D125" s="14">
        <v>0</v>
      </c>
      <c r="E125" s="14">
        <v>7856.2</v>
      </c>
      <c r="F125" s="14">
        <f t="shared" si="13"/>
        <v>7856.2</v>
      </c>
      <c r="G125" s="14">
        <v>0</v>
      </c>
    </row>
    <row r="126" spans="1:7" x14ac:dyDescent="0.25">
      <c r="A126" s="3"/>
      <c r="B126" s="30" t="s">
        <v>65</v>
      </c>
      <c r="C126" s="8">
        <v>6130</v>
      </c>
      <c r="D126" s="14">
        <v>0</v>
      </c>
      <c r="E126" s="14">
        <v>305.2</v>
      </c>
      <c r="F126" s="14">
        <f t="shared" si="13"/>
        <v>305.2</v>
      </c>
      <c r="G126" s="14">
        <v>0</v>
      </c>
    </row>
    <row r="127" spans="1:7" x14ac:dyDescent="0.25">
      <c r="A127" s="3"/>
      <c r="B127" s="30" t="s">
        <v>66</v>
      </c>
      <c r="C127" s="8">
        <v>6140</v>
      </c>
      <c r="D127" s="14">
        <v>0</v>
      </c>
      <c r="E127" s="14">
        <v>337.4</v>
      </c>
      <c r="F127" s="14">
        <f t="shared" si="13"/>
        <v>337.4</v>
      </c>
      <c r="G127" s="14">
        <v>0</v>
      </c>
    </row>
    <row r="128" spans="1:7" x14ac:dyDescent="0.25">
      <c r="A128" s="3"/>
      <c r="B128" s="30" t="s">
        <v>67</v>
      </c>
      <c r="C128" s="8">
        <v>6150</v>
      </c>
      <c r="D128" s="14">
        <v>467.7</v>
      </c>
      <c r="E128" s="14">
        <v>7288.2</v>
      </c>
      <c r="F128" s="14">
        <f>E128-D128</f>
        <v>6820.5</v>
      </c>
      <c r="G128" s="14">
        <v>0</v>
      </c>
    </row>
    <row r="129" spans="1:7" x14ac:dyDescent="0.25">
      <c r="A129" s="3"/>
      <c r="B129" s="30" t="s">
        <v>68</v>
      </c>
      <c r="C129" s="8">
        <v>6160</v>
      </c>
      <c r="D129" s="14">
        <v>26723.599999999999</v>
      </c>
      <c r="E129" s="14">
        <v>15997.9</v>
      </c>
      <c r="F129" s="14">
        <f t="shared" si="13"/>
        <v>-10725.699999999999</v>
      </c>
      <c r="G129" s="14">
        <v>0</v>
      </c>
    </row>
    <row r="130" spans="1:7" x14ac:dyDescent="0.25">
      <c r="A130" s="3"/>
      <c r="B130" s="24" t="s">
        <v>69</v>
      </c>
      <c r="C130" s="24"/>
      <c r="D130" s="24"/>
      <c r="E130" s="24"/>
      <c r="F130" s="24"/>
      <c r="G130" s="24"/>
    </row>
    <row r="131" spans="1:7" ht="36" x14ac:dyDescent="0.25">
      <c r="A131" s="3"/>
      <c r="B131" s="34" t="s">
        <v>70</v>
      </c>
      <c r="C131" s="16">
        <v>7100</v>
      </c>
      <c r="D131" s="35">
        <f>SUM(D132:D137)</f>
        <v>289</v>
      </c>
      <c r="E131" s="36">
        <f>SUM(E132:E137)</f>
        <v>287</v>
      </c>
      <c r="F131" s="36">
        <f>E131-D131</f>
        <v>-2</v>
      </c>
      <c r="G131" s="12">
        <f>((E131-D131)/D131)*100</f>
        <v>-0.69204152249134954</v>
      </c>
    </row>
    <row r="132" spans="1:7" x14ac:dyDescent="0.25">
      <c r="A132" s="3"/>
      <c r="B132" s="37" t="s">
        <v>71</v>
      </c>
      <c r="C132" s="7">
        <v>7101</v>
      </c>
      <c r="D132" s="38">
        <v>1</v>
      </c>
      <c r="E132" s="38">
        <v>1</v>
      </c>
      <c r="F132" s="39">
        <v>0</v>
      </c>
      <c r="G132" s="14">
        <v>0</v>
      </c>
    </row>
    <row r="133" spans="1:7" x14ac:dyDescent="0.25">
      <c r="A133" s="3"/>
      <c r="B133" s="37" t="s">
        <v>72</v>
      </c>
      <c r="C133" s="7">
        <v>7120</v>
      </c>
      <c r="D133" s="38">
        <v>71</v>
      </c>
      <c r="E133" s="38">
        <v>70</v>
      </c>
      <c r="F133" s="39">
        <v>0</v>
      </c>
      <c r="G133" s="14">
        <v>0</v>
      </c>
    </row>
    <row r="134" spans="1:7" x14ac:dyDescent="0.25">
      <c r="A134" s="3"/>
      <c r="B134" s="37" t="s">
        <v>73</v>
      </c>
      <c r="C134" s="7">
        <v>7103</v>
      </c>
      <c r="D134" s="38">
        <v>17</v>
      </c>
      <c r="E134" s="38">
        <v>23</v>
      </c>
      <c r="F134" s="39">
        <v>0</v>
      </c>
      <c r="G134" s="14">
        <v>0</v>
      </c>
    </row>
    <row r="135" spans="1:7" x14ac:dyDescent="0.25">
      <c r="A135" s="3"/>
      <c r="B135" s="37" t="s">
        <v>74</v>
      </c>
      <c r="C135" s="7">
        <v>7104</v>
      </c>
      <c r="D135" s="38">
        <v>141</v>
      </c>
      <c r="E135" s="38">
        <v>138</v>
      </c>
      <c r="F135" s="39">
        <v>0</v>
      </c>
      <c r="G135" s="14">
        <v>0</v>
      </c>
    </row>
    <row r="136" spans="1:7" x14ac:dyDescent="0.25">
      <c r="A136" s="3"/>
      <c r="B136" s="37" t="s">
        <v>75</v>
      </c>
      <c r="C136" s="7">
        <v>7105</v>
      </c>
      <c r="D136" s="38">
        <v>17</v>
      </c>
      <c r="E136" s="38">
        <v>17</v>
      </c>
      <c r="F136" s="39">
        <v>0</v>
      </c>
      <c r="G136" s="14">
        <v>0</v>
      </c>
    </row>
    <row r="137" spans="1:7" x14ac:dyDescent="0.25">
      <c r="A137" s="3"/>
      <c r="B137" s="37" t="s">
        <v>76</v>
      </c>
      <c r="C137" s="7">
        <v>7106</v>
      </c>
      <c r="D137" s="38">
        <v>42</v>
      </c>
      <c r="E137" s="38">
        <v>38</v>
      </c>
      <c r="F137" s="39">
        <v>0</v>
      </c>
      <c r="G137" s="14">
        <v>0</v>
      </c>
    </row>
    <row r="138" spans="1:7" x14ac:dyDescent="0.25">
      <c r="A138" s="3"/>
      <c r="B138" s="34" t="s">
        <v>95</v>
      </c>
      <c r="C138" s="16">
        <v>7200</v>
      </c>
      <c r="D138" s="11">
        <f>SUM(D139:D144)</f>
        <v>23616.500000000004</v>
      </c>
      <c r="E138" s="11">
        <f>SUM(E139:E144)</f>
        <v>21427.7</v>
      </c>
      <c r="F138" s="11">
        <f>E138-D138</f>
        <v>-2188.8000000000029</v>
      </c>
      <c r="G138" s="14">
        <f>((E138-D138)/D138)*100</f>
        <v>-9.2680964579848943</v>
      </c>
    </row>
    <row r="139" spans="1:7" x14ac:dyDescent="0.25">
      <c r="A139" s="3"/>
      <c r="B139" s="37" t="s">
        <v>77</v>
      </c>
      <c r="C139" s="7">
        <v>7201</v>
      </c>
      <c r="D139" s="14">
        <v>276</v>
      </c>
      <c r="E139" s="14">
        <v>375.7</v>
      </c>
      <c r="F139" s="39">
        <f>E139-D139</f>
        <v>99.699999999999989</v>
      </c>
      <c r="G139" s="14">
        <f t="shared" ref="G139:G151" si="14">((E139-D139)/D139)*100</f>
        <v>36.123188405797094</v>
      </c>
    </row>
    <row r="140" spans="1:7" x14ac:dyDescent="0.25">
      <c r="A140" s="3"/>
      <c r="B140" s="37" t="s">
        <v>72</v>
      </c>
      <c r="C140" s="7">
        <v>7202</v>
      </c>
      <c r="D140" s="14">
        <v>8798.7000000000007</v>
      </c>
      <c r="E140" s="14">
        <v>6873</v>
      </c>
      <c r="F140" s="39">
        <f t="shared" ref="F140:F144" si="15">E140-D140</f>
        <v>-1925.7000000000007</v>
      </c>
      <c r="G140" s="14">
        <f t="shared" si="14"/>
        <v>-21.886187732278639</v>
      </c>
    </row>
    <row r="141" spans="1:7" x14ac:dyDescent="0.25">
      <c r="A141" s="3"/>
      <c r="B141" s="37" t="s">
        <v>73</v>
      </c>
      <c r="C141" s="7">
        <v>7203</v>
      </c>
      <c r="D141" s="14">
        <v>1621.2</v>
      </c>
      <c r="E141" s="14">
        <v>2970.9</v>
      </c>
      <c r="F141" s="39">
        <f t="shared" si="15"/>
        <v>1349.7</v>
      </c>
      <c r="G141" s="14">
        <f t="shared" si="14"/>
        <v>83.253145817912653</v>
      </c>
    </row>
    <row r="142" spans="1:7" x14ac:dyDescent="0.25">
      <c r="A142" s="3"/>
      <c r="B142" s="37" t="s">
        <v>74</v>
      </c>
      <c r="C142" s="7">
        <v>7204</v>
      </c>
      <c r="D142" s="14">
        <v>10138.700000000001</v>
      </c>
      <c r="E142" s="14">
        <v>8659</v>
      </c>
      <c r="F142" s="39">
        <f t="shared" si="15"/>
        <v>-1479.7000000000007</v>
      </c>
      <c r="G142" s="14">
        <f t="shared" si="14"/>
        <v>-14.594573268762273</v>
      </c>
    </row>
    <row r="143" spans="1:7" x14ac:dyDescent="0.25">
      <c r="A143" s="3"/>
      <c r="B143" s="37" t="s">
        <v>75</v>
      </c>
      <c r="C143" s="7">
        <v>7205</v>
      </c>
      <c r="D143" s="14">
        <v>697.2</v>
      </c>
      <c r="E143" s="14">
        <v>685.9</v>
      </c>
      <c r="F143" s="39">
        <f t="shared" si="15"/>
        <v>-11.300000000000068</v>
      </c>
      <c r="G143" s="14">
        <f t="shared" si="14"/>
        <v>-1.6207687894434979</v>
      </c>
    </row>
    <row r="144" spans="1:7" x14ac:dyDescent="0.25">
      <c r="A144" s="3"/>
      <c r="B144" s="37" t="s">
        <v>76</v>
      </c>
      <c r="C144" s="7">
        <v>7206</v>
      </c>
      <c r="D144" s="14">
        <v>2084.6999999999998</v>
      </c>
      <c r="E144" s="14">
        <v>1863.2</v>
      </c>
      <c r="F144" s="39">
        <f t="shared" si="15"/>
        <v>-221.49999999999977</v>
      </c>
      <c r="G144" s="14">
        <f t="shared" si="14"/>
        <v>-10.625029980332892</v>
      </c>
    </row>
    <row r="145" spans="1:7" ht="24" x14ac:dyDescent="0.25">
      <c r="A145" s="3"/>
      <c r="B145" s="34" t="s">
        <v>78</v>
      </c>
      <c r="C145" s="16">
        <v>7300</v>
      </c>
      <c r="D145" s="11">
        <f t="shared" ref="D145:E151" si="16">D138/D131/6</f>
        <v>13.619665513264131</v>
      </c>
      <c r="E145" s="11">
        <f t="shared" si="16"/>
        <v>12.443495934959349</v>
      </c>
      <c r="F145" s="11">
        <f>E145-D145</f>
        <v>-1.1761695783047816</v>
      </c>
      <c r="G145" s="11">
        <f t="shared" si="14"/>
        <v>-8.6358183845213787</v>
      </c>
    </row>
    <row r="146" spans="1:7" x14ac:dyDescent="0.25">
      <c r="A146" s="3"/>
      <c r="B146" s="37" t="s">
        <v>71</v>
      </c>
      <c r="C146" s="7">
        <v>7301</v>
      </c>
      <c r="D146" s="40">
        <f t="shared" si="16"/>
        <v>46</v>
      </c>
      <c r="E146" s="40">
        <f t="shared" si="16"/>
        <v>62.616666666666667</v>
      </c>
      <c r="F146" s="39">
        <f>E146-D146</f>
        <v>16.616666666666667</v>
      </c>
      <c r="G146" s="14">
        <f t="shared" si="14"/>
        <v>36.123188405797102</v>
      </c>
    </row>
    <row r="147" spans="1:7" x14ac:dyDescent="0.25">
      <c r="A147" s="3"/>
      <c r="B147" s="37" t="s">
        <v>72</v>
      </c>
      <c r="C147" s="7">
        <v>7302</v>
      </c>
      <c r="D147" s="40">
        <f t="shared" si="16"/>
        <v>20.654225352112679</v>
      </c>
      <c r="E147" s="14">
        <f t="shared" si="16"/>
        <v>16.364285714285714</v>
      </c>
      <c r="F147" s="39">
        <f t="shared" ref="F147:F151" si="17">E147-D147</f>
        <v>-4.289939637826965</v>
      </c>
      <c r="G147" s="14">
        <f t="shared" si="14"/>
        <v>-20.770276128454054</v>
      </c>
    </row>
    <row r="148" spans="1:7" x14ac:dyDescent="0.25">
      <c r="A148" s="3"/>
      <c r="B148" s="37" t="s">
        <v>73</v>
      </c>
      <c r="C148" s="7">
        <v>7303</v>
      </c>
      <c r="D148" s="40">
        <f t="shared" si="16"/>
        <v>15.894117647058826</v>
      </c>
      <c r="E148" s="14">
        <f t="shared" si="16"/>
        <v>21.528260869565216</v>
      </c>
      <c r="F148" s="39">
        <f t="shared" si="17"/>
        <v>5.6341432225063901</v>
      </c>
      <c r="G148" s="14">
        <f t="shared" si="14"/>
        <v>35.447977343674545</v>
      </c>
    </row>
    <row r="149" spans="1:7" x14ac:dyDescent="0.25">
      <c r="A149" s="3"/>
      <c r="B149" s="37" t="s">
        <v>74</v>
      </c>
      <c r="C149" s="7">
        <v>7304</v>
      </c>
      <c r="D149" s="40">
        <f t="shared" si="16"/>
        <v>11.984278959810874</v>
      </c>
      <c r="E149" s="14">
        <f t="shared" si="16"/>
        <v>10.457729468599034</v>
      </c>
      <c r="F149" s="39">
        <f t="shared" si="17"/>
        <v>-1.5265494912118402</v>
      </c>
      <c r="G149" s="14">
        <f t="shared" si="14"/>
        <v>-12.737933557213616</v>
      </c>
    </row>
    <row r="150" spans="1:7" x14ac:dyDescent="0.25">
      <c r="A150" s="3"/>
      <c r="B150" s="37" t="s">
        <v>75</v>
      </c>
      <c r="C150" s="7">
        <v>7305</v>
      </c>
      <c r="D150" s="40">
        <f t="shared" si="16"/>
        <v>6.8352941176470594</v>
      </c>
      <c r="E150" s="14">
        <f t="shared" si="16"/>
        <v>6.7245098039215678</v>
      </c>
      <c r="F150" s="39">
        <f t="shared" si="17"/>
        <v>-0.11078431372549158</v>
      </c>
      <c r="G150" s="14">
        <f t="shared" si="14"/>
        <v>-1.6207687894435083</v>
      </c>
    </row>
    <row r="151" spans="1:7" x14ac:dyDescent="0.25">
      <c r="A151" s="3"/>
      <c r="B151" s="37" t="s">
        <v>76</v>
      </c>
      <c r="C151" s="7">
        <v>7306</v>
      </c>
      <c r="D151" s="40">
        <f t="shared" si="16"/>
        <v>8.2726190476190471</v>
      </c>
      <c r="E151" s="14">
        <f t="shared" si="16"/>
        <v>8.1719298245614045</v>
      </c>
      <c r="F151" s="39">
        <f t="shared" si="17"/>
        <v>-0.10068922305764261</v>
      </c>
      <c r="G151" s="14">
        <f t="shared" si="14"/>
        <v>-1.2171383993152942</v>
      </c>
    </row>
    <row r="152" spans="1:7" x14ac:dyDescent="0.25">
      <c r="A152" s="3"/>
      <c r="B152" s="34" t="s">
        <v>79</v>
      </c>
      <c r="C152" s="16">
        <v>7400</v>
      </c>
      <c r="D152" s="41">
        <v>0</v>
      </c>
      <c r="E152" s="41">
        <v>0</v>
      </c>
      <c r="F152" s="41">
        <v>0</v>
      </c>
      <c r="G152" s="14">
        <v>0</v>
      </c>
    </row>
    <row r="153" spans="1:7" x14ac:dyDescent="0.25">
      <c r="A153" s="3"/>
      <c r="B153" s="37" t="s">
        <v>71</v>
      </c>
      <c r="C153" s="7">
        <v>7401</v>
      </c>
      <c r="D153" s="42">
        <v>0</v>
      </c>
      <c r="E153" s="42">
        <v>0</v>
      </c>
      <c r="F153" s="42">
        <v>0</v>
      </c>
      <c r="G153" s="14">
        <v>0</v>
      </c>
    </row>
    <row r="154" spans="1:7" x14ac:dyDescent="0.25">
      <c r="A154" s="3"/>
      <c r="B154" s="37" t="s">
        <v>72</v>
      </c>
      <c r="C154" s="7">
        <v>7402</v>
      </c>
      <c r="D154" s="42">
        <v>0</v>
      </c>
      <c r="E154" s="42">
        <v>0</v>
      </c>
      <c r="F154" s="42">
        <v>0</v>
      </c>
      <c r="G154" s="14">
        <v>0</v>
      </c>
    </row>
    <row r="155" spans="1:7" x14ac:dyDescent="0.25">
      <c r="A155" s="3"/>
      <c r="B155" s="37" t="s">
        <v>73</v>
      </c>
      <c r="C155" s="7">
        <v>7403</v>
      </c>
      <c r="D155" s="42">
        <v>0</v>
      </c>
      <c r="E155" s="42">
        <v>0</v>
      </c>
      <c r="F155" s="42">
        <v>0</v>
      </c>
      <c r="G155" s="14">
        <v>0</v>
      </c>
    </row>
    <row r="156" spans="1:7" x14ac:dyDescent="0.25">
      <c r="A156" s="3"/>
      <c r="B156" s="37" t="s">
        <v>74</v>
      </c>
      <c r="C156" s="7">
        <v>7404</v>
      </c>
      <c r="D156" s="42">
        <v>0</v>
      </c>
      <c r="E156" s="42">
        <v>0</v>
      </c>
      <c r="F156" s="42">
        <v>0</v>
      </c>
      <c r="G156" s="14">
        <v>0</v>
      </c>
    </row>
    <row r="157" spans="1:7" x14ac:dyDescent="0.25">
      <c r="A157" s="3"/>
      <c r="B157" s="37" t="s">
        <v>75</v>
      </c>
      <c r="C157" s="7">
        <v>7405</v>
      </c>
      <c r="D157" s="42">
        <v>0</v>
      </c>
      <c r="E157" s="42">
        <v>0</v>
      </c>
      <c r="F157" s="42">
        <v>0</v>
      </c>
      <c r="G157" s="14">
        <v>0</v>
      </c>
    </row>
    <row r="158" spans="1:7" x14ac:dyDescent="0.25">
      <c r="A158" s="3"/>
      <c r="B158" s="37" t="s">
        <v>76</v>
      </c>
      <c r="C158" s="7">
        <v>7406</v>
      </c>
      <c r="D158" s="42">
        <v>0</v>
      </c>
      <c r="E158" s="42">
        <v>0</v>
      </c>
      <c r="F158" s="42">
        <v>0</v>
      </c>
      <c r="G158" s="14">
        <v>0</v>
      </c>
    </row>
    <row r="159" spans="1:7" x14ac:dyDescent="0.25">
      <c r="A159" s="3"/>
      <c r="B159" s="9" t="s">
        <v>96</v>
      </c>
      <c r="C159" s="9"/>
      <c r="D159" s="9"/>
      <c r="E159" s="9"/>
      <c r="F159" s="9"/>
      <c r="G159" s="9"/>
    </row>
    <row r="160" spans="1:7" x14ac:dyDescent="0.25">
      <c r="A160" s="3"/>
      <c r="B160" s="37" t="s">
        <v>80</v>
      </c>
      <c r="C160" s="7">
        <v>8110</v>
      </c>
      <c r="D160" s="14">
        <v>0</v>
      </c>
      <c r="E160" s="43">
        <v>2777.9</v>
      </c>
      <c r="F160" s="43">
        <v>0</v>
      </c>
      <c r="G160" s="15">
        <v>0</v>
      </c>
    </row>
    <row r="161" spans="1:7" x14ac:dyDescent="0.25">
      <c r="A161" s="3"/>
      <c r="B161" s="37" t="s">
        <v>81</v>
      </c>
      <c r="C161" s="7">
        <v>8120</v>
      </c>
      <c r="D161" s="14">
        <v>0</v>
      </c>
      <c r="E161" s="43">
        <v>2770.9</v>
      </c>
      <c r="F161" s="43">
        <v>0</v>
      </c>
      <c r="G161" s="15">
        <v>0</v>
      </c>
    </row>
    <row r="162" spans="1:7" x14ac:dyDescent="0.25">
      <c r="A162" s="3"/>
      <c r="B162" s="37" t="s">
        <v>82</v>
      </c>
      <c r="C162" s="7">
        <v>8130</v>
      </c>
      <c r="D162" s="14">
        <v>0</v>
      </c>
      <c r="E162" s="43">
        <v>1230.7</v>
      </c>
      <c r="F162" s="43">
        <v>0</v>
      </c>
      <c r="G162" s="15">
        <v>0</v>
      </c>
    </row>
    <row r="163" spans="1:7" x14ac:dyDescent="0.25">
      <c r="A163" s="3"/>
      <c r="B163" s="37" t="s">
        <v>83</v>
      </c>
      <c r="C163" s="7">
        <v>8140</v>
      </c>
      <c r="D163" s="14">
        <v>0</v>
      </c>
      <c r="E163" s="43">
        <v>0</v>
      </c>
      <c r="F163" s="43">
        <v>0</v>
      </c>
      <c r="G163" s="15">
        <v>0</v>
      </c>
    </row>
    <row r="164" spans="1:7" x14ac:dyDescent="0.25">
      <c r="A164" s="3"/>
      <c r="B164" s="44" t="s">
        <v>89</v>
      </c>
      <c r="C164" s="45"/>
      <c r="D164" s="45"/>
      <c r="E164" s="46" t="s">
        <v>92</v>
      </c>
      <c r="F164" s="46"/>
      <c r="G164" s="46"/>
    </row>
    <row r="165" spans="1:7" x14ac:dyDescent="0.25">
      <c r="A165" s="3"/>
      <c r="B165" s="44"/>
      <c r="C165" s="47" t="s">
        <v>90</v>
      </c>
      <c r="D165" s="47"/>
      <c r="E165" s="47" t="s">
        <v>91</v>
      </c>
      <c r="F165" s="47"/>
      <c r="G165" s="47"/>
    </row>
    <row r="166" spans="1:7" x14ac:dyDescent="0.25">
      <c r="A166" s="3"/>
      <c r="B166" s="44" t="s">
        <v>93</v>
      </c>
      <c r="C166" s="45"/>
      <c r="D166" s="45"/>
      <c r="E166" s="46" t="s">
        <v>94</v>
      </c>
      <c r="F166" s="46"/>
      <c r="G166" s="46"/>
    </row>
    <row r="167" spans="1:7" x14ac:dyDescent="0.25">
      <c r="A167" s="3"/>
      <c r="B167" s="3"/>
      <c r="C167" s="47" t="s">
        <v>90</v>
      </c>
      <c r="D167" s="47"/>
      <c r="E167" s="47" t="s">
        <v>91</v>
      </c>
      <c r="F167" s="47"/>
      <c r="G167" s="47"/>
    </row>
    <row r="168" spans="1:7" x14ac:dyDescent="0.25">
      <c r="A168" s="3"/>
      <c r="B168" s="3"/>
      <c r="C168" s="3"/>
      <c r="D168" s="48"/>
      <c r="E168" s="3"/>
      <c r="F168" s="3"/>
      <c r="G168" s="3"/>
    </row>
  </sheetData>
  <mergeCells count="19">
    <mergeCell ref="B159:G159"/>
    <mergeCell ref="B21:B22"/>
    <mergeCell ref="D21:D22"/>
    <mergeCell ref="E21:E22"/>
    <mergeCell ref="F21:F22"/>
    <mergeCell ref="G21:G22"/>
    <mergeCell ref="C21:C22"/>
    <mergeCell ref="B107:G107"/>
    <mergeCell ref="B114:G114"/>
    <mergeCell ref="B122:G122"/>
    <mergeCell ref="B130:G130"/>
    <mergeCell ref="C167:D167"/>
    <mergeCell ref="E167:G167"/>
    <mergeCell ref="C164:D164"/>
    <mergeCell ref="E164:G164"/>
    <mergeCell ref="C165:D165"/>
    <mergeCell ref="E165:G165"/>
    <mergeCell ref="C166:D166"/>
    <mergeCell ref="E166:G166"/>
  </mergeCells>
  <pageMargins left="0.7" right="0.7" top="0.75" bottom="0.75" header="0.3" footer="0.3"/>
  <pageSetup paperSize="9" scale="82" orientation="portrait" r:id="rId1"/>
  <ignoredErrors>
    <ignoredError sqref="D57 D83 D5" formulaRange="1"/>
    <ignoredError sqref="F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work7</dc:creator>
  <cp:lastModifiedBy>kadr</cp:lastModifiedBy>
  <cp:lastPrinted>2021-10-06T08:45:04Z</cp:lastPrinted>
  <dcterms:created xsi:type="dcterms:W3CDTF">2021-01-20T08:11:39Z</dcterms:created>
  <dcterms:modified xsi:type="dcterms:W3CDTF">2022-01-27T14:59:55Z</dcterms:modified>
</cp:coreProperties>
</file>